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hidePivotFieldList="1"/>
  <bookViews>
    <workbookView windowWidth="30720" windowHeight="13380" tabRatio="758" activeTab="1"/>
  </bookViews>
  <sheets>
    <sheet name="评估汇总表" sheetId="32" r:id="rId1"/>
    <sheet name="中介结果明细表" sheetId="23" r:id="rId2"/>
    <sheet name="计算表" sheetId="33" state="hidden" r:id="rId3"/>
  </sheets>
  <definedNames>
    <definedName name="_xlnm._FilterDatabase" localSheetId="1" hidden="1">中介结果明细表!$A$3:$L$56</definedName>
    <definedName name="_xlnm.Print_Area" localSheetId="1">中介结果明细表!$A$1:$L$58</definedName>
    <definedName name="_xlnm.Print_Titles" localSheetId="1">中介结果明细表!$1:$4</definedName>
    <definedName name="_xlnm._FilterDatabase" localSheetId="2" hidden="1">计算表!$A$3:$AF$56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修修</author>
  </authors>
  <commentList>
    <comment ref="B3" authorId="0">
      <text>
        <r>
          <rPr>
            <b/>
            <sz val="9"/>
            <rFont val="宋体"/>
            <charset val="134"/>
          </rPr>
          <t>修修:</t>
        </r>
        <r>
          <rPr>
            <sz val="9"/>
            <rFont val="宋体"/>
            <charset val="134"/>
          </rPr>
          <t xml:space="preserve">
二级简称，如物资供应处&amp;现河采油厂&amp;注汽中心</t>
        </r>
      </text>
    </comment>
    <comment ref="K3" authorId="0">
      <text>
        <r>
          <rPr>
            <b/>
            <sz val="9"/>
            <rFont val="宋体"/>
            <charset val="134"/>
          </rPr>
          <t>修修:</t>
        </r>
        <r>
          <rPr>
            <sz val="9"/>
            <rFont val="宋体"/>
            <charset val="134"/>
          </rPr>
          <t xml:space="preserve">
具体描述，包括资产现状、是否完整等、尺寸（长、宽、高等）</t>
        </r>
      </text>
    </comment>
    <comment ref="L3" authorId="0">
      <text>
        <r>
          <rPr>
            <b/>
            <sz val="9"/>
            <rFont val="宋体"/>
            <charset val="134"/>
          </rPr>
          <t>修修:</t>
        </r>
        <r>
          <rPr>
            <sz val="9"/>
            <rFont val="宋体"/>
            <charset val="134"/>
          </rPr>
          <t xml:space="preserve">
特殊情况，备注说明</t>
        </r>
      </text>
    </comment>
  </commentList>
</comments>
</file>

<file path=xl/comments2.xml><?xml version="1.0" encoding="utf-8"?>
<comments xmlns="http://schemas.openxmlformats.org/spreadsheetml/2006/main">
  <authors>
    <author>Lenovo</author>
  </authors>
  <commentList>
    <comment ref="O4" authorId="0">
      <text>
        <r>
          <rPr>
            <sz val="9"/>
            <rFont val="宋体"/>
            <charset val="134"/>
          </rPr>
          <t>重量都为单位：千克</t>
        </r>
      </text>
    </comment>
    <comment ref="S4" authorId="0">
      <text>
        <r>
          <rPr>
            <sz val="9"/>
            <rFont val="宋体"/>
            <charset val="134"/>
          </rPr>
          <t>重量都为单位：千克</t>
        </r>
      </text>
    </comment>
  </commentList>
</comments>
</file>

<file path=xl/sharedStrings.xml><?xml version="1.0" encoding="utf-8"?>
<sst xmlns="http://schemas.openxmlformats.org/spreadsheetml/2006/main" count="537" uniqueCount="233">
  <si>
    <t>序号</t>
  </si>
  <si>
    <t>单位名称</t>
  </si>
  <si>
    <t>数量</t>
  </si>
  <si>
    <t>原值</t>
  </si>
  <si>
    <t>净值</t>
  </si>
  <si>
    <t>净额</t>
  </si>
  <si>
    <t>清理收入（不含税）</t>
  </si>
  <si>
    <t>清理收入（含税）</t>
  </si>
  <si>
    <t>增减值</t>
  </si>
  <si>
    <t>增减率</t>
  </si>
  <si>
    <t>中国石化集团胜利石油管理局有限公司供水分公司</t>
  </si>
  <si>
    <t>合计</t>
  </si>
  <si>
    <t>固定资产价值评估结果明细表</t>
  </si>
  <si>
    <t>单位名称：中国石化集团胜利石油管理局有限公司供水分公司</t>
  </si>
  <si>
    <t>评估基准日：2025年10月10日</t>
  </si>
  <si>
    <t>人民币：元</t>
  </si>
  <si>
    <t>使用单位</t>
  </si>
  <si>
    <t>资产主编号</t>
  </si>
  <si>
    <t>资产名称</t>
  </si>
  <si>
    <t>规格型号</t>
  </si>
  <si>
    <t>执照牌号</t>
  </si>
  <si>
    <t>地理位置</t>
  </si>
  <si>
    <t>资本化
日期</t>
  </si>
  <si>
    <t>喷码</t>
  </si>
  <si>
    <t>实物评估结果描述</t>
  </si>
  <si>
    <t>备注</t>
  </si>
  <si>
    <t>仅剩残体，为一台主机</t>
  </si>
  <si>
    <t>主体完整，包含一台主机一台显示器</t>
  </si>
  <si>
    <t>主体完整</t>
  </si>
  <si>
    <t>仅剩残体，为一台投影设备</t>
  </si>
  <si>
    <t>合  计</t>
  </si>
  <si>
    <t>资产价值评估结果计算明细表</t>
  </si>
  <si>
    <t xml:space="preserve">车牌照号 </t>
  </si>
  <si>
    <t>资产编号</t>
  </si>
  <si>
    <t>生产厂家</t>
  </si>
  <si>
    <t>所在地点</t>
  </si>
  <si>
    <t>计量单位</t>
  </si>
  <si>
    <t>交付日期</t>
  </si>
  <si>
    <t>资产原值</t>
  </si>
  <si>
    <t>资产净值</t>
  </si>
  <si>
    <t>资产净额</t>
  </si>
  <si>
    <t>废钢</t>
  </si>
  <si>
    <t>废铜</t>
  </si>
  <si>
    <t>铜</t>
  </si>
  <si>
    <t>不锈钢</t>
  </si>
  <si>
    <t>可再利用价值（5）</t>
  </si>
  <si>
    <t>评估价值总计</t>
  </si>
  <si>
    <t>核定重量（T）</t>
  </si>
  <si>
    <t>单价(元/吨）</t>
  </si>
  <si>
    <t>费用（元/吨)</t>
  </si>
  <si>
    <r>
      <rPr>
        <b/>
        <sz val="9"/>
        <color indexed="8"/>
        <rFont val="宋体"/>
        <charset val="134"/>
      </rPr>
      <t>价值</t>
    </r>
    <r>
      <rPr>
        <b/>
        <sz val="9"/>
        <color indexed="8"/>
        <rFont val="Times New Roman"/>
        <charset val="0"/>
      </rPr>
      <t>1</t>
    </r>
  </si>
  <si>
    <t>价值2</t>
  </si>
  <si>
    <t>价值3</t>
  </si>
  <si>
    <t>价值4</t>
  </si>
  <si>
    <t>503000038317</t>
  </si>
  <si>
    <t>269加密机</t>
  </si>
  <si>
    <t>PWL269</t>
  </si>
  <si>
    <t>兴唐通信科技有限公司</t>
  </si>
  <si>
    <t>供水分公司仓库</t>
  </si>
  <si>
    <t>套</t>
  </si>
  <si>
    <t>GS-1</t>
  </si>
  <si>
    <t>503000220438</t>
  </si>
  <si>
    <t>保密设备用户终端机</t>
  </si>
  <si>
    <t>311</t>
  </si>
  <si>
    <t/>
  </si>
  <si>
    <t>GS-2</t>
  </si>
  <si>
    <t>503000036900</t>
  </si>
  <si>
    <t>计算机</t>
  </si>
  <si>
    <t>DELL210L</t>
  </si>
  <si>
    <t>戴尔公司</t>
  </si>
  <si>
    <t>台</t>
  </si>
  <si>
    <t>GS-3</t>
  </si>
  <si>
    <t>503000036919</t>
  </si>
  <si>
    <t>GS-4</t>
  </si>
  <si>
    <t>503000037000</t>
  </si>
  <si>
    <t>GS-5</t>
  </si>
  <si>
    <t>503000037001</t>
  </si>
  <si>
    <t>DELL330</t>
  </si>
  <si>
    <t>GS-6</t>
  </si>
  <si>
    <t>503000038540</t>
  </si>
  <si>
    <t>复印机</t>
  </si>
  <si>
    <t>MP2000</t>
  </si>
  <si>
    <t>理光（深圳）工业发展有限公司</t>
  </si>
  <si>
    <t>GS-7</t>
  </si>
  <si>
    <t>503000200486</t>
  </si>
  <si>
    <t>HP EliteDesk 880 G1 TWR</t>
  </si>
  <si>
    <t>惠普公司</t>
  </si>
  <si>
    <t>GS-8</t>
  </si>
  <si>
    <t>503000172523</t>
  </si>
  <si>
    <t>dell  390</t>
  </si>
  <si>
    <t>戴尔（中国）有限公司</t>
  </si>
  <si>
    <t>GS-9</t>
  </si>
  <si>
    <t>503000184005</t>
  </si>
  <si>
    <t>打印机</t>
  </si>
  <si>
    <t>HP1008</t>
  </si>
  <si>
    <t>HP公司</t>
  </si>
  <si>
    <t>GS-10</t>
  </si>
  <si>
    <t>503000038931</t>
  </si>
  <si>
    <t>HP 5000</t>
  </si>
  <si>
    <t>GS-11</t>
  </si>
  <si>
    <t>503000038828</t>
  </si>
  <si>
    <t>投影机</t>
  </si>
  <si>
    <t>VPL-DX11</t>
  </si>
  <si>
    <t>索尼公司</t>
  </si>
  <si>
    <t>GS-12</t>
  </si>
  <si>
    <t>503000172532</t>
  </si>
  <si>
    <t>760</t>
  </si>
  <si>
    <t>GS-13</t>
  </si>
  <si>
    <t>503000203247</t>
  </si>
  <si>
    <t>针式打印机</t>
  </si>
  <si>
    <t>LQ-630K</t>
  </si>
  <si>
    <t>爱普森公司</t>
  </si>
  <si>
    <t>GS-14</t>
  </si>
  <si>
    <t>503000212337</t>
  </si>
  <si>
    <t>OPTIPLEX7040</t>
  </si>
  <si>
    <t>GS-15</t>
  </si>
  <si>
    <t>503000038377</t>
  </si>
  <si>
    <t>双面打印机</t>
  </si>
  <si>
    <t>HP5200</t>
  </si>
  <si>
    <t>GS-16</t>
  </si>
  <si>
    <t>503000038505</t>
  </si>
  <si>
    <t>MP3350B</t>
  </si>
  <si>
    <t>韩国制造（株式会社理光）</t>
  </si>
  <si>
    <t>GS-17</t>
  </si>
  <si>
    <t>503000038867</t>
  </si>
  <si>
    <t>照相机</t>
  </si>
  <si>
    <t>SONY TX9</t>
  </si>
  <si>
    <t>GS-18</t>
  </si>
  <si>
    <t>503000038868</t>
  </si>
  <si>
    <t>GS-19</t>
  </si>
  <si>
    <t>503000038964</t>
  </si>
  <si>
    <t>DELL 380/5400</t>
  </si>
  <si>
    <t>GS-20</t>
  </si>
  <si>
    <t>503000039144</t>
  </si>
  <si>
    <t>计算机_税控</t>
  </si>
  <si>
    <t>W4060V</t>
  </si>
  <si>
    <t>联想（北京）有限公司</t>
  </si>
  <si>
    <t>GS-21</t>
  </si>
  <si>
    <t>503000039146</t>
  </si>
  <si>
    <t>HP 5200</t>
  </si>
  <si>
    <t>GS-22</t>
  </si>
  <si>
    <t>503000039147</t>
  </si>
  <si>
    <t>GS-23</t>
  </si>
  <si>
    <t>503000039148</t>
  </si>
  <si>
    <t>GS-24</t>
  </si>
  <si>
    <t>503000039149</t>
  </si>
  <si>
    <t>GS-25</t>
  </si>
  <si>
    <t>503000039150</t>
  </si>
  <si>
    <t>GS-26</t>
  </si>
  <si>
    <t>503000039668</t>
  </si>
  <si>
    <t>装订机</t>
  </si>
  <si>
    <t>NB-200</t>
  </si>
  <si>
    <t>YABOTONG.CO.LTD</t>
  </si>
  <si>
    <t>GS-27</t>
  </si>
  <si>
    <t>503000172525</t>
  </si>
  <si>
    <t>dell  790</t>
  </si>
  <si>
    <t>GS-28</t>
  </si>
  <si>
    <t>503000200071</t>
  </si>
  <si>
    <t>无</t>
  </si>
  <si>
    <t>GS-29</t>
  </si>
  <si>
    <t>503000200072</t>
  </si>
  <si>
    <t>打印一体机</t>
  </si>
  <si>
    <t>GS-30</t>
  </si>
  <si>
    <t>503000200073</t>
  </si>
  <si>
    <t>投影仪</t>
  </si>
  <si>
    <t>GS-31</t>
  </si>
  <si>
    <t>503000203220</t>
  </si>
  <si>
    <t>笔记本电脑</t>
  </si>
  <si>
    <t>DELL6430</t>
  </si>
  <si>
    <t>GS-32</t>
  </si>
  <si>
    <t>503000212338</t>
  </si>
  <si>
    <t>HP890</t>
  </si>
  <si>
    <t>GS-33</t>
  </si>
  <si>
    <t>503000247160</t>
  </si>
  <si>
    <t>笔记本</t>
  </si>
  <si>
    <t>昭阳E42-80</t>
  </si>
  <si>
    <t>GS-34</t>
  </si>
  <si>
    <t>503000039010</t>
  </si>
  <si>
    <t>联想公司</t>
  </si>
  <si>
    <t>GS-35</t>
  </si>
  <si>
    <t>503000039011</t>
  </si>
  <si>
    <t>GS-36</t>
  </si>
  <si>
    <t>503000040125</t>
  </si>
  <si>
    <t>录像机</t>
  </si>
  <si>
    <t>日本松下公司</t>
  </si>
  <si>
    <t>GS-37</t>
  </si>
  <si>
    <t>503000225531</t>
  </si>
  <si>
    <t>A425USB10/100RJ45/</t>
  </si>
  <si>
    <t>GS-38</t>
  </si>
  <si>
    <t>503000039155</t>
  </si>
  <si>
    <t>IBMX201i</t>
  </si>
  <si>
    <t>GS-39</t>
  </si>
  <si>
    <t>503000039666</t>
  </si>
  <si>
    <t>optiplex390</t>
  </si>
  <si>
    <t>GS-40</t>
  </si>
  <si>
    <t>503000039676</t>
  </si>
  <si>
    <t>一体机</t>
  </si>
  <si>
    <t>sansun4623</t>
  </si>
  <si>
    <t>三星公司</t>
  </si>
  <si>
    <t>GS-41</t>
  </si>
  <si>
    <t>503000039179</t>
  </si>
  <si>
    <t>G450</t>
  </si>
  <si>
    <t>GS-42</t>
  </si>
  <si>
    <t>503000039673</t>
  </si>
  <si>
    <t>DELL560s</t>
  </si>
  <si>
    <t>GS-43</t>
  </si>
  <si>
    <t>503000039016</t>
  </si>
  <si>
    <t>DELL380</t>
  </si>
  <si>
    <t>GS-44</t>
  </si>
  <si>
    <t>503000037130</t>
  </si>
  <si>
    <t>Optiplex360</t>
  </si>
  <si>
    <t>GS-45</t>
  </si>
  <si>
    <t>503000038948</t>
  </si>
  <si>
    <t>GS-46</t>
  </si>
  <si>
    <t>503000039728</t>
  </si>
  <si>
    <t>戴尔</t>
  </si>
  <si>
    <t>GS-47</t>
  </si>
  <si>
    <t>503000184000</t>
  </si>
  <si>
    <t>HP5200LX</t>
  </si>
  <si>
    <t>GS-48</t>
  </si>
  <si>
    <t>503000039683</t>
  </si>
  <si>
    <t>DELL360</t>
  </si>
  <si>
    <t>联想</t>
  </si>
  <si>
    <t>GS-49</t>
  </si>
  <si>
    <t>503000038885</t>
  </si>
  <si>
    <t>HP 1007</t>
  </si>
  <si>
    <t>GS-50</t>
  </si>
  <si>
    <t>503000039021</t>
  </si>
  <si>
    <t>Dellopti380</t>
  </si>
  <si>
    <t>GS-51</t>
  </si>
  <si>
    <t>503000183997</t>
  </si>
  <si>
    <t>I5/4G/500G/1G/DVDRW</t>
  </si>
  <si>
    <t>GS-52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</si>
</sst>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0.0%;\(0.0%\)"/>
    <numFmt numFmtId="178" formatCode="yy\.mm\.dd"/>
    <numFmt numFmtId="179" formatCode="&quot;$&quot;#,##0_);[Red]\(&quot;$&quot;#,##0\)"/>
    <numFmt numFmtId="180" formatCode="[Blue]#,##0_);[Blue]\(#,##0\)"/>
    <numFmt numFmtId="181" formatCode="#,##0.00\¥;[Red]\-#,##0.00\¥"/>
    <numFmt numFmtId="182" formatCode="_ \¥* #,##0_ ;_ \¥* \-#,##0_ ;_ \¥* &quot;-&quot;_ ;_ @_ "/>
    <numFmt numFmtId="183" formatCode="0.0%"/>
    <numFmt numFmtId="184" formatCode="_-* #,##0_-;\-* #,##0_-;_-* &quot;-&quot;_-;_-@_-"/>
    <numFmt numFmtId="185" formatCode="[Blue]0.0%;[Blue]\(0.0%\)"/>
    <numFmt numFmtId="186" formatCode="0.00_ "/>
    <numFmt numFmtId="187" formatCode="&quot;\&quot;#,##0.00;[Red]&quot;\&quot;\-#,##0.00"/>
    <numFmt numFmtId="188" formatCode="_(* #,##0_);_(* \(#,##0\);_(* &quot;-&quot;_);_(@_)"/>
    <numFmt numFmtId="189" formatCode="_(* #,##0.00_);_(* \(#,##0.00\);_(* &quot;-&quot;??_);_(@_)"/>
    <numFmt numFmtId="190" formatCode="_-#,##0_-;\(#,##0\);_-\ \ &quot;-&quot;_-;_-@_-"/>
    <numFmt numFmtId="191" formatCode="_-#,##0.00_-;\(#,##0.00\);_-\ \ &quot;-&quot;_-;_-@_-"/>
    <numFmt numFmtId="192" formatCode="mmm/dd/yyyy;_-\ &quot;N/A&quot;_-;_-\ &quot;-&quot;_-"/>
    <numFmt numFmtId="193" formatCode="_-#,###,_-;\(#,###,\);_-\ \ &quot;-&quot;_-;_-@_-"/>
    <numFmt numFmtId="194" formatCode="mmm/yyyy;_-\ &quot;N/A&quot;_-;_-\ &quot;-&quot;_-"/>
    <numFmt numFmtId="195" formatCode="_-#,##0%_-;\(#,##0%\);_-\ &quot;-&quot;_-"/>
    <numFmt numFmtId="196" formatCode="_-#,###.00,_-;\(#,###.00,\);_-\ \ &quot;-&quot;_-;_-@_-"/>
    <numFmt numFmtId="197" formatCode="_-#0&quot;.&quot;0,_-;\(#0&quot;.&quot;0,\);_-\ \ &quot;-&quot;_-;_-@_-"/>
    <numFmt numFmtId="198" formatCode="_-#0&quot;.&quot;0000_-;\(#0&quot;.&quot;0000\);_-\ \ &quot;-&quot;_-;_-@_-"/>
    <numFmt numFmtId="199" formatCode="_-&quot;$&quot;\ * #,##0_-;_-&quot;$&quot;\ * #,##0\-;_-&quot;$&quot;\ * &quot;-&quot;_-;_-@_-"/>
    <numFmt numFmtId="200" formatCode="_-* #,##0_-;\-* #,##0_-;_-* &quot;-&quot;??_-;_-@_-"/>
    <numFmt numFmtId="201" formatCode="\(#,##0\)\ "/>
    <numFmt numFmtId="202" formatCode="[Red]0.0%;[Red]\(0.0%\)"/>
    <numFmt numFmtId="203" formatCode="#,##0_);[Blue]\(#,##0\)"/>
    <numFmt numFmtId="204" formatCode="&quot;\&quot;#,##0;[Red]&quot;\&quot;&quot;\&quot;&quot;\&quot;&quot;\&quot;&quot;\&quot;&quot;\&quot;&quot;\&quot;\-#,##0"/>
    <numFmt numFmtId="205" formatCode="0.0000%"/>
    <numFmt numFmtId="206" formatCode="#,##0.00\¥;\-#,##0.00\¥"/>
    <numFmt numFmtId="207" formatCode="#,##0.0"/>
    <numFmt numFmtId="208" formatCode="#,##0;[Red]\(#,##0\)"/>
    <numFmt numFmtId="209" formatCode="_ \¥* #,##0.00_ ;_ \¥* \-#,##0.00_ ;_ \¥* &quot;-&quot;??_ ;_ @_ "/>
    <numFmt numFmtId="210" formatCode="&quot;$&quot;#,##0.00_);\(&quot;$&quot;#,##0.00\)"/>
    <numFmt numFmtId="211" formatCode="&quot;NT$&quot;#,##0;\-&quot;NT$&quot;#,##0"/>
    <numFmt numFmtId="212" formatCode="&quot;NT$&quot;#,##0.00;\-&quot;NT$&quot;#,##0.00"/>
    <numFmt numFmtId="213" formatCode="&quot;\&quot;#,##0;&quot;\&quot;\-#,##0"/>
    <numFmt numFmtId="214" formatCode="&quot;$&quot;#,##0;\-&quot;$&quot;#,##0"/>
    <numFmt numFmtId="215" formatCode="#,##0\ ;[Red]\-#,##0.00\ "/>
    <numFmt numFmtId="216" formatCode="_-* #,##0.00_-;\-* #,##0.00_-;_-* &quot;-&quot;??_-;_-@_-"/>
    <numFmt numFmtId="217" formatCode="&quot;$&quot;#.#"/>
    <numFmt numFmtId="218" formatCode="#,##0\ &quot; &quot;;\(#,##0\)\ ;&quot;—&quot;&quot; &quot;&quot; &quot;&quot; &quot;&quot; &quot;"/>
    <numFmt numFmtId="219" formatCode="&quot;\&quot;#,##0;[Red]&quot;\&quot;&quot;\&quot;\-#,##0"/>
    <numFmt numFmtId="220" formatCode="_-* #,##0\¥_-;\-* #,##0\¥_-;_-* &quot;-&quot;\¥_-;_-@_-"/>
    <numFmt numFmtId="221" formatCode="_-* #,##0.00\¥_-;\-* #,##0.00\¥_-;_-* &quot;-&quot;??\¥_-;_-@_-"/>
    <numFmt numFmtId="222" formatCode="0.000%"/>
    <numFmt numFmtId="223" formatCode="&quot;$&quot;#,##0.00_);[Red]\(&quot;$&quot;#,##0.00\)"/>
    <numFmt numFmtId="224" formatCode="&quot;$&quot;\ #,##0.00_-;[Red]&quot;$&quot;\ #,##0.00\-"/>
    <numFmt numFmtId="225" formatCode="0%;\(0%\)"/>
    <numFmt numFmtId="226" formatCode="#\ ??/??"/>
    <numFmt numFmtId="227" formatCode="0_)"/>
    <numFmt numFmtId="228" formatCode="\ \ @"/>
    <numFmt numFmtId="229" formatCode="#,##0_);\(#,##0_)"/>
    <numFmt numFmtId="230" formatCode="_(* #,##0.0,_);_(* \(#,##0.0,\);_(* &quot;-&quot;_);_(@_)"/>
    <numFmt numFmtId="231" formatCode="#,##0\ ;\-#,##0"/>
    <numFmt numFmtId="232" formatCode="&quot;\&quot;#,##0;[Red]&quot;\&quot;\-#,##0"/>
    <numFmt numFmtId="233" formatCode="0.00_);[Red]\(0.00\)"/>
    <numFmt numFmtId="234" formatCode="0_);[Red]\(0\)"/>
    <numFmt numFmtId="235" formatCode="* #,##0;* \-#,##0;* &quot;-&quot;;@"/>
    <numFmt numFmtId="236" formatCode="_ * #,##0.00_ ;_ * \-#,##0.00_ ;_ * &quot;-&quot;???_ ;_ @_ "/>
    <numFmt numFmtId="237" formatCode="0.000_);[Red]\(0.000\)"/>
    <numFmt numFmtId="238" formatCode="_ * #,##0_ ;_ * \-#,##0_ ;_ * &quot;-&quot;???_ ;_ @_ "/>
    <numFmt numFmtId="239" formatCode="yyyy/m/d;@"/>
  </numFmts>
  <fonts count="140"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9"/>
      <color theme="1"/>
      <name val="仿宋_GB2312"/>
      <charset val="134"/>
    </font>
    <font>
      <sz val="10"/>
      <name val="宋体"/>
      <charset val="134"/>
    </font>
    <font>
      <b/>
      <sz val="9"/>
      <color theme="1"/>
      <name val="宋体"/>
      <charset val="134"/>
    </font>
    <font>
      <b/>
      <sz val="9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0"/>
    </font>
    <font>
      <sz val="9"/>
      <color theme="1"/>
      <name val="宋体"/>
      <charset val="0"/>
    </font>
    <font>
      <sz val="9"/>
      <name val="宋体"/>
      <charset val="0"/>
    </font>
    <font>
      <b/>
      <sz val="9"/>
      <name val="宋体"/>
      <charset val="0"/>
    </font>
    <font>
      <b/>
      <sz val="16"/>
      <name val="仿宋_GB2312"/>
      <charset val="134"/>
    </font>
    <font>
      <b/>
      <sz val="16"/>
      <name val="Times New Roman"/>
      <charset val="134"/>
    </font>
    <font>
      <b/>
      <sz val="9"/>
      <name val="Times New Roman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sz val="10"/>
      <name val="仿宋_GB2312"/>
      <charset val="134"/>
    </font>
    <font>
      <b/>
      <sz val="10"/>
      <name val="宋体"/>
      <charset val="134"/>
    </font>
    <font>
      <sz val="9"/>
      <color rgb="FF000000"/>
      <name val="宋体"/>
      <charset val="134"/>
    </font>
    <font>
      <sz val="9"/>
      <color indexed="8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Arial"/>
      <charset val="134"/>
    </font>
    <font>
      <sz val="10"/>
      <color indexed="8"/>
      <name val="MS Sans Serif"/>
      <charset val="134"/>
    </font>
    <font>
      <sz val="8"/>
      <name val="Times New Roman"/>
      <charset val="134"/>
    </font>
    <font>
      <sz val="10"/>
      <name val="Arial"/>
      <charset val="134"/>
    </font>
    <font>
      <b/>
      <sz val="11"/>
      <color indexed="52"/>
      <name val="宋体"/>
      <charset val="134"/>
    </font>
    <font>
      <sz val="10"/>
      <name val="Geneva"/>
      <charset val="134"/>
    </font>
    <font>
      <sz val="11"/>
      <color indexed="12"/>
      <name val="Times New Roman"/>
      <charset val="134"/>
    </font>
    <font>
      <sz val="11"/>
      <color indexed="8"/>
      <name val="宋体"/>
      <charset val="134"/>
    </font>
    <font>
      <sz val="10"/>
      <color indexed="16"/>
      <name val="MS Serif"/>
      <charset val="134"/>
    </font>
    <font>
      <sz val="12"/>
      <name val="Times New Roman"/>
      <charset val="134"/>
    </font>
    <font>
      <sz val="11"/>
      <color indexed="9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1"/>
      <color indexed="63"/>
      <name val="宋体"/>
      <charset val="134"/>
    </font>
    <font>
      <sz val="12"/>
      <name val="柧挬"/>
      <charset val="134"/>
    </font>
    <font>
      <sz val="11"/>
      <color indexed="60"/>
      <name val="宋体"/>
      <charset val="134"/>
    </font>
    <font>
      <b/>
      <sz val="11"/>
      <name val="Arial"/>
      <charset val="134"/>
    </font>
    <font>
      <b/>
      <sz val="11"/>
      <color indexed="62"/>
      <name val="宋体"/>
      <charset val="134"/>
    </font>
    <font>
      <sz val="12"/>
      <name val="MS Sans Serif"/>
      <charset val="134"/>
    </font>
    <font>
      <sz val="11"/>
      <name val="Times New Roman"/>
      <charset val="134"/>
    </font>
    <font>
      <b/>
      <sz val="10"/>
      <name val="MS Sans Serif"/>
      <charset val="134"/>
    </font>
    <font>
      <sz val="24"/>
      <name val="??"/>
      <charset val="134"/>
    </font>
    <font>
      <u val="singleAccounting"/>
      <vertAlign val="subscript"/>
      <sz val="10"/>
      <name val="Times New Roman"/>
      <charset val="134"/>
    </font>
    <font>
      <i/>
      <sz val="9"/>
      <name val="Times New Roman"/>
      <charset val="134"/>
    </font>
    <font>
      <sz val="11"/>
      <name val="宋体繁体"/>
      <charset val="134"/>
    </font>
    <font>
      <sz val="10"/>
      <name val="Helv"/>
      <charset val="134"/>
    </font>
    <font>
      <b/>
      <sz val="10"/>
      <name val="??"/>
      <charset val="134"/>
    </font>
    <font>
      <b/>
      <sz val="10"/>
      <name val="Helv"/>
      <charset val="134"/>
    </font>
    <font>
      <b/>
      <sz val="13"/>
      <name val="Tms Rmn"/>
      <charset val="134"/>
    </font>
    <font>
      <u/>
      <sz val="10"/>
      <color indexed="12"/>
      <name val="Arial"/>
      <charset val="134"/>
    </font>
    <font>
      <i/>
      <sz val="12"/>
      <name val="Times New Roman"/>
      <charset val="134"/>
    </font>
    <font>
      <b/>
      <sz val="11"/>
      <name val="Helv"/>
      <charset val="134"/>
    </font>
    <font>
      <b/>
      <sz val="13"/>
      <color indexed="56"/>
      <name val="宋体"/>
      <charset val="134"/>
    </font>
    <font>
      <b/>
      <sz val="28"/>
      <name val="华文仿宋"/>
      <charset val="134"/>
    </font>
    <font>
      <b/>
      <sz val="8"/>
      <name val="Arial"/>
      <charset val="134"/>
    </font>
    <font>
      <i/>
      <sz val="11"/>
      <color indexed="23"/>
      <name val="宋体"/>
      <charset val="134"/>
    </font>
    <font>
      <b/>
      <sz val="11"/>
      <color indexed="10"/>
      <name val="宋体"/>
      <charset val="134"/>
    </font>
    <font>
      <sz val="10"/>
      <name val="MS Serif"/>
      <charset val="134"/>
    </font>
    <font>
      <sz val="10"/>
      <name val="Courier"/>
      <charset val="134"/>
    </font>
    <font>
      <b/>
      <sz val="11"/>
      <color indexed="9"/>
      <name val="宋体"/>
      <charset val="134"/>
    </font>
    <font>
      <sz val="12"/>
      <name val="Arial"/>
      <charset val="134"/>
    </font>
    <font>
      <sz val="10"/>
      <name val="MS Sans Serif"/>
      <charset val="134"/>
    </font>
    <font>
      <sz val="10"/>
      <color indexed="8"/>
      <name val="Arial"/>
      <charset val="134"/>
    </font>
    <font>
      <sz val="12"/>
      <name val="Tms Rmn"/>
      <charset val="134"/>
    </font>
    <font>
      <sz val="11"/>
      <color indexed="17"/>
      <name val="宋体"/>
      <charset val="134"/>
    </font>
    <font>
      <sz val="8"/>
      <name val="Arial"/>
      <charset val="134"/>
    </font>
    <font>
      <b/>
      <sz val="12"/>
      <name val="MS Sans Serif"/>
      <charset val="134"/>
    </font>
    <font>
      <b/>
      <sz val="12"/>
      <name val="Helv"/>
      <charset val="134"/>
    </font>
    <font>
      <sz val="11"/>
      <color indexed="8"/>
      <name val="宋体"/>
      <charset val="134"/>
      <scheme val="minor"/>
    </font>
    <font>
      <b/>
      <sz val="12"/>
      <name val="Arial"/>
      <charset val="134"/>
    </font>
    <font>
      <u/>
      <sz val="8"/>
      <color indexed="12"/>
      <name val="Arial"/>
      <charset val="134"/>
    </font>
    <font>
      <u/>
      <sz val="8"/>
      <color indexed="36"/>
      <name val="Arial"/>
      <charset val="134"/>
    </font>
    <font>
      <sz val="18"/>
      <name val="Times New Roman"/>
      <charset val="134"/>
    </font>
    <font>
      <b/>
      <sz val="13"/>
      <name val="Times New Roman"/>
      <charset val="134"/>
    </font>
    <font>
      <b/>
      <i/>
      <sz val="12"/>
      <name val="Times New Roman"/>
      <charset val="134"/>
    </font>
    <font>
      <sz val="7"/>
      <name val="Small Fonts"/>
      <charset val="134"/>
    </font>
    <font>
      <sz val="12"/>
      <name val="??"/>
      <charset val="134"/>
    </font>
    <font>
      <b/>
      <sz val="18"/>
      <color indexed="56"/>
      <name val="宋体"/>
      <charset val="134"/>
    </font>
    <font>
      <b/>
      <sz val="12"/>
      <name val="Times New Roman"/>
      <charset val="134"/>
    </font>
    <font>
      <sz val="10"/>
      <name val="Tms Rmn"/>
      <charset val="134"/>
    </font>
    <font>
      <b/>
      <sz val="14"/>
      <color indexed="9"/>
      <name val="Times New Roman"/>
      <charset val="134"/>
    </font>
    <font>
      <b/>
      <sz val="10"/>
      <name val="Tms Rmn"/>
      <charset val="134"/>
    </font>
    <font>
      <u/>
      <sz val="12"/>
      <color indexed="12"/>
      <name val="宋体"/>
      <charset val="134"/>
    </font>
    <font>
      <b/>
      <sz val="8"/>
      <color indexed="8"/>
      <name val="Helv"/>
      <charset val="134"/>
    </font>
    <font>
      <b/>
      <sz val="15"/>
      <color indexed="62"/>
      <name val="宋体"/>
      <charset val="134"/>
    </font>
    <font>
      <sz val="10"/>
      <name val="Arial Narrow"/>
      <charset val="134"/>
    </font>
    <font>
      <b/>
      <sz val="15"/>
      <color indexed="56"/>
      <name val="宋体"/>
      <charset val="134"/>
    </font>
    <font>
      <b/>
      <sz val="13"/>
      <color indexed="62"/>
      <name val="宋体"/>
      <charset val="134"/>
    </font>
    <font>
      <b/>
      <sz val="11"/>
      <color indexed="56"/>
      <name val="宋体"/>
      <charset val="134"/>
    </font>
    <font>
      <b/>
      <sz val="18"/>
      <color indexed="62"/>
      <name val="宋体"/>
      <charset val="134"/>
    </font>
    <font>
      <b/>
      <sz val="14"/>
      <name val="楷体"/>
      <charset val="134"/>
    </font>
    <font>
      <sz val="11"/>
      <color indexed="8"/>
      <name val="ＭＳ Ｐゴシック"/>
      <charset val="134"/>
    </font>
    <font>
      <sz val="10"/>
      <name val="楷体"/>
      <charset val="134"/>
    </font>
    <font>
      <sz val="11"/>
      <color indexed="20"/>
      <name val="宋体"/>
      <charset val="134"/>
    </font>
    <font>
      <sz val="11"/>
      <color rgb="FF9C0006"/>
      <name val="Tahoma"/>
      <charset val="134"/>
    </font>
    <font>
      <sz val="11"/>
      <color indexed="63"/>
      <name val="宋体"/>
      <charset val="134"/>
    </font>
    <font>
      <sz val="10"/>
      <color indexed="8"/>
      <name val="宋体"/>
      <charset val="134"/>
    </font>
    <font>
      <sz val="11"/>
      <color theme="1"/>
      <name val="Tahoma"/>
      <charset val="134"/>
    </font>
    <font>
      <sz val="11"/>
      <color indexed="8"/>
      <name val="Tahoma"/>
      <charset val="134"/>
    </font>
    <font>
      <sz val="12"/>
      <name val="標楷體"/>
      <charset val="134"/>
    </font>
    <font>
      <sz val="11"/>
      <color rgb="FF006100"/>
      <name val="宋体"/>
      <charset val="134"/>
      <scheme val="minor"/>
    </font>
    <font>
      <sz val="11"/>
      <color rgb="FF006100"/>
      <name val="Tahoma"/>
      <charset val="134"/>
    </font>
    <font>
      <u/>
      <sz val="10"/>
      <color indexed="36"/>
      <name val="Arial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sz val="10"/>
      <name val="奔覆眉"/>
      <charset val="134"/>
    </font>
    <font>
      <sz val="11"/>
      <color indexed="19"/>
      <name val="宋体"/>
      <charset val="134"/>
    </font>
    <font>
      <sz val="12"/>
      <name val="바탕체"/>
      <charset val="134"/>
    </font>
    <font>
      <b/>
      <sz val="9"/>
      <color indexed="8"/>
      <name val="宋体"/>
      <charset val="134"/>
    </font>
    <font>
      <b/>
      <sz val="9"/>
      <color indexed="8"/>
      <name val="Times New Roman"/>
      <charset val="0"/>
    </font>
    <font>
      <sz val="9"/>
      <name val="宋体"/>
      <charset val="134"/>
    </font>
    <font>
      <b/>
      <sz val="9"/>
      <name val="宋体"/>
      <charset val="134"/>
    </font>
  </fonts>
  <fills count="6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solid">
        <fgColor indexed="54"/>
        <bgColor indexed="64"/>
      </patternFill>
    </fill>
    <fill>
      <patternFill patternType="gray0625"/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indexed="56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</borders>
  <cellStyleXfs count="34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" fillId="4" borderId="14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5" borderId="17" applyNumberFormat="0" applyAlignment="0" applyProtection="0">
      <alignment vertical="center"/>
    </xf>
    <xf numFmtId="0" fontId="36" fillId="6" borderId="18" applyNumberFormat="0" applyAlignment="0" applyProtection="0">
      <alignment vertical="center"/>
    </xf>
    <xf numFmtId="0" fontId="37" fillId="6" borderId="17" applyNumberFormat="0" applyAlignment="0" applyProtection="0">
      <alignment vertical="center"/>
    </xf>
    <xf numFmtId="0" fontId="38" fillId="7" borderId="19" applyNumberFormat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176" fontId="46" fillId="0" borderId="0" applyNumberFormat="0" applyFill="0"/>
    <xf numFmtId="176" fontId="47" fillId="0" borderId="0"/>
    <xf numFmtId="176" fontId="48" fillId="0" borderId="0">
      <alignment horizontal="center" wrapText="1"/>
      <protection locked="0"/>
    </xf>
    <xf numFmtId="43" fontId="49" fillId="0" borderId="0" applyFont="0" applyFill="0" applyBorder="0" applyAlignment="0" applyProtection="0">
      <alignment vertical="center"/>
    </xf>
    <xf numFmtId="0" fontId="50" fillId="35" borderId="22" applyNumberFormat="0" applyAlignment="0" applyProtection="0">
      <alignment vertical="center"/>
    </xf>
    <xf numFmtId="177" fontId="49" fillId="0" borderId="0" applyFill="0" applyBorder="0" applyAlignment="0"/>
    <xf numFmtId="0" fontId="51" fillId="0" borderId="0"/>
    <xf numFmtId="178" fontId="49" fillId="0" borderId="23" applyFill="0" applyProtection="0">
      <alignment horizontal="right"/>
    </xf>
    <xf numFmtId="176" fontId="52" fillId="0" borderId="0" applyNumberFormat="0" applyFill="0" applyBorder="0" applyAlignment="0">
      <protection locked="0"/>
    </xf>
    <xf numFmtId="0" fontId="53" fillId="0" borderId="0"/>
    <xf numFmtId="0" fontId="3" fillId="0" borderId="0"/>
    <xf numFmtId="176" fontId="54" fillId="0" borderId="0" applyNumberFormat="0" applyAlignment="0">
      <alignment horizontal="left"/>
    </xf>
    <xf numFmtId="179" fontId="55" fillId="0" borderId="0" applyFont="0" applyFill="0" applyBorder="0" applyAlignment="0" applyProtection="0"/>
    <xf numFmtId="180" fontId="49" fillId="0" borderId="0" applyFill="0" applyBorder="0" applyAlignment="0"/>
    <xf numFmtId="0" fontId="56" fillId="36" borderId="0" applyNumberFormat="0" applyBorder="0" applyAlignment="0" applyProtection="0">
      <alignment vertical="center"/>
    </xf>
    <xf numFmtId="43" fontId="57" fillId="0" borderId="0" applyFont="0" applyFill="0" applyBorder="0" applyAlignment="0" applyProtection="0">
      <alignment vertical="center"/>
    </xf>
    <xf numFmtId="0" fontId="49" fillId="0" borderId="0">
      <alignment vertical="center"/>
    </xf>
    <xf numFmtId="181" fontId="55" fillId="0" borderId="0" applyFont="0" applyFill="0" applyBorder="0" applyAlignment="0" applyProtection="0"/>
    <xf numFmtId="182" fontId="49" fillId="0" borderId="0"/>
    <xf numFmtId="0" fontId="56" fillId="37" borderId="0" applyNumberFormat="0" applyBorder="0" applyAlignment="0" applyProtection="0">
      <alignment vertical="center"/>
    </xf>
    <xf numFmtId="43" fontId="58" fillId="0" borderId="0" applyFont="0" applyFill="0" applyBorder="0" applyAlignment="0" applyProtection="0">
      <alignment vertical="center"/>
    </xf>
    <xf numFmtId="0" fontId="59" fillId="35" borderId="24" applyNumberFormat="0" applyAlignment="0" applyProtection="0">
      <alignment vertical="center"/>
    </xf>
    <xf numFmtId="183" fontId="55" fillId="0" borderId="0" applyFont="0" applyFill="0" applyBorder="0" applyAlignment="0" applyProtection="0"/>
    <xf numFmtId="184" fontId="3" fillId="0" borderId="0" applyFont="0" applyFill="0" applyBorder="0" applyAlignment="0" applyProtection="0">
      <alignment vertical="center"/>
    </xf>
    <xf numFmtId="176" fontId="60" fillId="0" borderId="0"/>
    <xf numFmtId="41" fontId="0" fillId="0" borderId="0" applyFont="0" applyFill="0" applyBorder="0" applyAlignment="0" applyProtection="0">
      <alignment vertical="center"/>
    </xf>
    <xf numFmtId="176" fontId="55" fillId="0" borderId="0" applyNumberFormat="0" applyFont="0" applyFill="0" applyBorder="0" applyAlignment="0" applyProtection="0">
      <alignment horizontal="left"/>
    </xf>
    <xf numFmtId="0" fontId="61" fillId="38" borderId="0" applyNumberFormat="0" applyBorder="0" applyAlignment="0" applyProtection="0">
      <alignment vertical="center"/>
    </xf>
    <xf numFmtId="184" fontId="55" fillId="0" borderId="0" applyFont="0" applyFill="0" applyBorder="0" applyAlignment="0" applyProtection="0"/>
    <xf numFmtId="176" fontId="62" fillId="0" borderId="0" applyNumberFormat="0" applyFill="0" applyBorder="0" applyAlignment="0" applyProtection="0"/>
    <xf numFmtId="38" fontId="55" fillId="0" borderId="0" applyFont="0" applyFill="0" applyBorder="0" applyAlignment="0" applyProtection="0"/>
    <xf numFmtId="0" fontId="63" fillId="0" borderId="0" applyNumberFormat="0" applyFill="0" applyBorder="0" applyAlignment="0" applyProtection="0">
      <alignment vertical="center"/>
    </xf>
    <xf numFmtId="49" fontId="21" fillId="0" borderId="0" applyProtection="0">
      <alignment horizontal="left"/>
    </xf>
    <xf numFmtId="185" fontId="49" fillId="0" borderId="0" applyFill="0" applyBorder="0" applyAlignment="0"/>
    <xf numFmtId="176" fontId="49" fillId="0" borderId="0"/>
    <xf numFmtId="186" fontId="3" fillId="0" borderId="0" applyFont="0" applyFill="0" applyBorder="0" applyAlignment="0" applyProtection="0">
      <alignment vertical="center"/>
    </xf>
    <xf numFmtId="187" fontId="55" fillId="0" borderId="0" applyFont="0" applyFill="0" applyBorder="0" applyAlignment="0" applyProtection="0"/>
    <xf numFmtId="176" fontId="55" fillId="0" borderId="0" applyFont="0" applyFill="0" applyBorder="0" applyAlignment="0" applyProtection="0"/>
    <xf numFmtId="176" fontId="64" fillId="0" borderId="0" applyNumberFormat="0" applyFill="0">
      <alignment horizontal="left" vertical="center"/>
    </xf>
    <xf numFmtId="188" fontId="65" fillId="0" borderId="0"/>
    <xf numFmtId="40" fontId="55" fillId="0" borderId="0" applyFont="0" applyFill="0" applyBorder="0" applyAlignment="0" applyProtection="0"/>
    <xf numFmtId="176" fontId="66" fillId="0" borderId="0" applyNumberFormat="0" applyFill="0" applyBorder="0" applyAlignment="0" applyProtection="0"/>
    <xf numFmtId="176" fontId="0" fillId="0" borderId="0">
      <protection locked="0"/>
    </xf>
    <xf numFmtId="0" fontId="53" fillId="0" borderId="0">
      <alignment vertical="center"/>
    </xf>
    <xf numFmtId="176" fontId="55" fillId="0" borderId="0"/>
    <xf numFmtId="176" fontId="49" fillId="0" borderId="0">
      <protection locked="0"/>
    </xf>
    <xf numFmtId="189" fontId="55" fillId="0" borderId="0" applyFont="0" applyFill="0" applyBorder="0" applyAlignment="0" applyProtection="0"/>
    <xf numFmtId="0" fontId="67" fillId="0" borderId="4">
      <alignment horizontal="left" vertical="center"/>
    </xf>
    <xf numFmtId="176" fontId="26" fillId="0" borderId="0" applyNumberFormat="0" applyFill="0" applyBorder="0" applyProtection="0">
      <alignment vertical="center"/>
    </xf>
    <xf numFmtId="176" fontId="1" fillId="0" borderId="0"/>
    <xf numFmtId="190" fontId="21" fillId="0" borderId="0" applyFill="0" applyBorder="0" applyProtection="0">
      <alignment horizontal="right"/>
    </xf>
    <xf numFmtId="191" fontId="21" fillId="0" borderId="0" applyFill="0" applyBorder="0" applyProtection="0">
      <alignment horizontal="right"/>
    </xf>
    <xf numFmtId="192" fontId="68" fillId="0" borderId="0" applyFill="0" applyBorder="0" applyProtection="0">
      <alignment horizontal="center"/>
    </xf>
    <xf numFmtId="3" fontId="55" fillId="0" borderId="0" applyFont="0" applyFill="0" applyBorder="0" applyAlignment="0" applyProtection="0"/>
    <xf numFmtId="14" fontId="48" fillId="0" borderId="0">
      <alignment horizontal="center" wrapText="1"/>
      <protection locked="0"/>
    </xf>
    <xf numFmtId="193" fontId="21" fillId="0" borderId="0" applyFill="0" applyBorder="0" applyProtection="0">
      <alignment horizontal="right"/>
    </xf>
    <xf numFmtId="194" fontId="68" fillId="0" borderId="0" applyFill="0" applyBorder="0" applyProtection="0">
      <alignment horizontal="center"/>
    </xf>
    <xf numFmtId="195" fontId="69" fillId="0" borderId="0" applyFill="0" applyBorder="0" applyProtection="0">
      <alignment horizontal="right"/>
    </xf>
    <xf numFmtId="196" fontId="21" fillId="0" borderId="0" applyFill="0" applyBorder="0" applyProtection="0">
      <alignment horizontal="right"/>
    </xf>
    <xf numFmtId="176" fontId="70" fillId="0" borderId="0"/>
    <xf numFmtId="197" fontId="21" fillId="0" borderId="0" applyFill="0" applyBorder="0" applyProtection="0">
      <alignment horizontal="right"/>
    </xf>
    <xf numFmtId="198" fontId="21" fillId="0" borderId="0" applyFill="0" applyBorder="0" applyProtection="0">
      <alignment horizontal="right"/>
    </xf>
    <xf numFmtId="176" fontId="71" fillId="0" borderId="0"/>
    <xf numFmtId="10" fontId="55" fillId="0" borderId="0" applyFont="0" applyFill="0" applyBorder="0" applyAlignment="0" applyProtection="0"/>
    <xf numFmtId="188" fontId="55" fillId="0" borderId="0" applyFont="0" applyFill="0" applyBorder="0" applyAlignment="0" applyProtection="0"/>
    <xf numFmtId="0" fontId="53" fillId="39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3" fillId="41" borderId="0" applyNumberFormat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3" fillId="0" borderId="0"/>
    <xf numFmtId="199" fontId="55" fillId="0" borderId="0" applyFont="0" applyFill="0" applyBorder="0" applyAlignment="0" applyProtection="0"/>
    <xf numFmtId="0" fontId="53" fillId="44" borderId="0" applyNumberFormat="0" applyBorder="0" applyAlignment="0" applyProtection="0">
      <alignment vertical="center"/>
    </xf>
    <xf numFmtId="0" fontId="53" fillId="45" borderId="0" applyNumberFormat="0" applyBorder="0" applyAlignment="0" applyProtection="0">
      <alignment vertical="center"/>
    </xf>
    <xf numFmtId="0" fontId="53" fillId="46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38" borderId="0" applyNumberFormat="0" applyBorder="0" applyAlignment="0" applyProtection="0">
      <alignment vertical="center"/>
    </xf>
    <xf numFmtId="0" fontId="53" fillId="48" borderId="0" applyNumberFormat="0" applyBorder="0" applyAlignment="0" applyProtection="0">
      <alignment vertical="center"/>
    </xf>
    <xf numFmtId="176" fontId="49" fillId="0" borderId="6" applyNumberFormat="0" applyFill="0" applyProtection="0">
      <alignment horizontal="left"/>
    </xf>
    <xf numFmtId="0" fontId="56" fillId="49" borderId="0" applyNumberFormat="0" applyBorder="0" applyAlignment="0" applyProtection="0">
      <alignment vertical="center"/>
    </xf>
    <xf numFmtId="0" fontId="56" fillId="46" borderId="0" applyNumberFormat="0" applyBorder="0" applyAlignment="0" applyProtection="0">
      <alignment vertical="center"/>
    </xf>
    <xf numFmtId="0" fontId="56" fillId="41" borderId="0" applyNumberFormat="0" applyBorder="0" applyAlignment="0" applyProtection="0">
      <alignment vertical="center"/>
    </xf>
    <xf numFmtId="0" fontId="56" fillId="50" borderId="0" applyNumberFormat="0" applyBorder="0" applyAlignment="0" applyProtection="0">
      <alignment vertical="center"/>
    </xf>
    <xf numFmtId="0" fontId="56" fillId="47" borderId="0" applyNumberFormat="0" applyBorder="0" applyAlignment="0" applyProtection="0">
      <alignment vertical="center"/>
    </xf>
    <xf numFmtId="0" fontId="56" fillId="48" borderId="0" applyNumberFormat="0" applyBorder="0" applyAlignment="0" applyProtection="0">
      <alignment vertical="center"/>
    </xf>
    <xf numFmtId="0" fontId="56" fillId="51" borderId="0" applyNumberFormat="0" applyBorder="0" applyAlignment="0" applyProtection="0">
      <alignment vertical="center"/>
    </xf>
    <xf numFmtId="0" fontId="56" fillId="52" borderId="0" applyNumberFormat="0" applyBorder="0" applyAlignment="0" applyProtection="0">
      <alignment vertical="center"/>
    </xf>
    <xf numFmtId="0" fontId="56" fillId="53" borderId="0" applyNumberFormat="0" applyBorder="0" applyAlignment="0" applyProtection="0">
      <alignment vertical="center"/>
    </xf>
    <xf numFmtId="176" fontId="71" fillId="0" borderId="0">
      <protection locked="0"/>
    </xf>
    <xf numFmtId="176" fontId="55" fillId="0" borderId="0" applyNumberFormat="0" applyFont="0"/>
    <xf numFmtId="200" fontId="72" fillId="0" borderId="0" applyFill="0" applyBorder="0" applyAlignment="0"/>
    <xf numFmtId="0" fontId="9" fillId="0" borderId="0"/>
    <xf numFmtId="176" fontId="55" fillId="0" borderId="0" applyFont="0" applyFill="0">
      <alignment horizontal="fill"/>
    </xf>
    <xf numFmtId="176" fontId="0" fillId="0" borderId="0" applyFill="0" applyBorder="0" applyAlignment="0"/>
    <xf numFmtId="201" fontId="49" fillId="0" borderId="0" applyFill="0" applyBorder="0" applyAlignment="0"/>
    <xf numFmtId="202" fontId="49" fillId="0" borderId="0" applyFill="0" applyBorder="0" applyAlignment="0"/>
    <xf numFmtId="203" fontId="49" fillId="0" borderId="0" applyFill="0" applyBorder="0" applyAlignment="0"/>
    <xf numFmtId="176" fontId="73" fillId="0" borderId="0"/>
    <xf numFmtId="0" fontId="63" fillId="0" borderId="25" applyNumberFormat="0" applyFill="0" applyAlignment="0" applyProtection="0">
      <alignment vertical="center"/>
    </xf>
    <xf numFmtId="176" fontId="74" fillId="0" borderId="8" applyNumberFormat="0" applyFill="0" applyProtection="0">
      <alignment horizontal="center"/>
    </xf>
    <xf numFmtId="176" fontId="75" fillId="0" borderId="0" applyNumberFormat="0" applyFill="0" applyBorder="0" applyAlignment="0" applyProtection="0">
      <alignment vertical="top"/>
      <protection locked="0"/>
    </xf>
    <xf numFmtId="176" fontId="76" fillId="0" borderId="0" applyFill="0" applyBorder="0">
      <alignment horizontal="right"/>
    </xf>
    <xf numFmtId="176" fontId="77" fillId="0" borderId="26"/>
    <xf numFmtId="176" fontId="55" fillId="0" borderId="0" applyFill="0" applyBorder="0">
      <alignment horizontal="right"/>
    </xf>
    <xf numFmtId="0" fontId="78" fillId="0" borderId="27" applyNumberFormat="0" applyFill="0" applyAlignment="0" applyProtection="0">
      <alignment vertical="center"/>
    </xf>
    <xf numFmtId="38" fontId="79" fillId="35" borderId="0" applyNumberFormat="0" applyBorder="0" applyAlignment="0" applyProtection="0"/>
    <xf numFmtId="176" fontId="80" fillId="0" borderId="2">
      <alignment horizontal="center"/>
    </xf>
    <xf numFmtId="0" fontId="81" fillId="0" borderId="0" applyNumberFormat="0" applyFill="0" applyBorder="0" applyAlignment="0" applyProtection="0">
      <alignment vertical="center"/>
    </xf>
    <xf numFmtId="43" fontId="49" fillId="0" borderId="0"/>
    <xf numFmtId="204" fontId="49" fillId="0" borderId="0"/>
    <xf numFmtId="41" fontId="49" fillId="0" borderId="0"/>
    <xf numFmtId="180" fontId="55" fillId="0" borderId="0" applyFont="0" applyFill="0" applyBorder="0" applyAlignment="0" applyProtection="0"/>
    <xf numFmtId="205" fontId="0" fillId="0" borderId="0"/>
    <xf numFmtId="37" fontId="55" fillId="0" borderId="0" applyFont="0" applyFill="0" applyBorder="0" applyAlignment="0" applyProtection="0"/>
    <xf numFmtId="0" fontId="82" fillId="3" borderId="22" applyNumberFormat="0" applyAlignment="0" applyProtection="0">
      <alignment vertical="center"/>
    </xf>
    <xf numFmtId="206" fontId="55" fillId="0" borderId="0" applyFont="0" applyFill="0" applyBorder="0" applyAlignment="0" applyProtection="0"/>
    <xf numFmtId="0" fontId="21" fillId="0" borderId="0">
      <alignment vertical="center"/>
    </xf>
    <xf numFmtId="39" fontId="55" fillId="0" borderId="0" applyFont="0" applyFill="0" applyBorder="0" applyAlignment="0" applyProtection="0"/>
    <xf numFmtId="207" fontId="1" fillId="0" borderId="0"/>
    <xf numFmtId="208" fontId="49" fillId="0" borderId="0"/>
    <xf numFmtId="176" fontId="83" fillId="0" borderId="0" applyNumberFormat="0" applyAlignment="0">
      <alignment horizontal="left"/>
    </xf>
    <xf numFmtId="176" fontId="84" fillId="0" borderId="0" applyNumberFormat="0" applyAlignment="0"/>
    <xf numFmtId="209" fontId="49" fillId="0" borderId="0"/>
    <xf numFmtId="201" fontId="55" fillId="0" borderId="0" applyFont="0" applyFill="0" applyBorder="0" applyAlignment="0" applyProtection="0"/>
    <xf numFmtId="210" fontId="55" fillId="0" borderId="0" applyFont="0" applyFill="0" applyBorder="0" applyAlignment="0" applyProtection="0"/>
    <xf numFmtId="211" fontId="55" fillId="0" borderId="0" applyFont="0" applyFill="0" applyBorder="0" applyAlignment="0" applyProtection="0"/>
    <xf numFmtId="212" fontId="55" fillId="0" borderId="0" applyFont="0" applyFill="0" applyBorder="0" applyAlignment="0" applyProtection="0"/>
    <xf numFmtId="0" fontId="85" fillId="54" borderId="28" applyNumberFormat="0" applyAlignment="0" applyProtection="0">
      <alignment vertical="center"/>
    </xf>
    <xf numFmtId="213" fontId="55" fillId="0" borderId="0" applyFont="0" applyFill="0" applyBorder="0" applyAlignment="0" applyProtection="0"/>
    <xf numFmtId="2" fontId="86" fillId="0" borderId="0" applyProtection="0"/>
    <xf numFmtId="214" fontId="55" fillId="0" borderId="0" applyFont="0" applyFill="0" applyBorder="0" applyAlignment="0" applyProtection="0"/>
    <xf numFmtId="215" fontId="0" fillId="0" borderId="0"/>
    <xf numFmtId="15" fontId="87" fillId="0" borderId="0"/>
    <xf numFmtId="14" fontId="88" fillId="0" borderId="0" applyFill="0" applyBorder="0" applyAlignment="0"/>
    <xf numFmtId="216" fontId="3" fillId="0" borderId="0" applyFont="0" applyFill="0" applyBorder="0" applyAlignment="0" applyProtection="0">
      <alignment vertical="center"/>
    </xf>
    <xf numFmtId="217" fontId="0" fillId="0" borderId="0"/>
    <xf numFmtId="176" fontId="89" fillId="0" borderId="0" applyNumberFormat="0" applyFill="0" applyBorder="0" applyAlignment="0" applyProtection="0"/>
    <xf numFmtId="0" fontId="90" fillId="42" borderId="0" applyNumberFormat="0" applyBorder="0" applyAlignment="0" applyProtection="0">
      <alignment vertical="center"/>
    </xf>
    <xf numFmtId="176" fontId="91" fillId="55" borderId="1"/>
    <xf numFmtId="176" fontId="92" fillId="0" borderId="0">
      <alignment horizontal="center" vertical="center"/>
    </xf>
    <xf numFmtId="176" fontId="55" fillId="0" borderId="0" applyNumberFormat="0" applyFill="0" applyBorder="0" applyAlignment="0" applyProtection="0"/>
    <xf numFmtId="0" fontId="87" fillId="0" borderId="0"/>
    <xf numFmtId="10" fontId="79" fillId="43" borderId="1" applyNumberFormat="0" applyBorder="0" applyAlignment="0" applyProtection="0"/>
    <xf numFmtId="176" fontId="0" fillId="0" borderId="0"/>
    <xf numFmtId="218" fontId="65" fillId="0" borderId="0">
      <alignment horizontal="right"/>
    </xf>
    <xf numFmtId="176" fontId="91" fillId="35" borderId="0" applyNumberFormat="0" applyBorder="0" applyAlignment="0" applyProtection="0"/>
    <xf numFmtId="189" fontId="55" fillId="0" borderId="0" applyFont="0" applyFill="0" applyBorder="0" applyAlignment="0" applyProtection="0">
      <alignment vertical="center"/>
    </xf>
    <xf numFmtId="176" fontId="93" fillId="0" borderId="0">
      <alignment horizontal="left"/>
    </xf>
    <xf numFmtId="43" fontId="94" fillId="0" borderId="0" applyFont="0" applyFill="0" applyBorder="0" applyAlignment="0" applyProtection="0">
      <alignment vertical="center"/>
    </xf>
    <xf numFmtId="43" fontId="53" fillId="0" borderId="0" applyFont="0" applyFill="0" applyBorder="0" applyAlignment="0" applyProtection="0">
      <alignment vertical="center"/>
    </xf>
    <xf numFmtId="0" fontId="67" fillId="0" borderId="29" applyNumberFormat="0" applyAlignment="0" applyProtection="0">
      <alignment horizontal="left" vertical="center"/>
    </xf>
    <xf numFmtId="176" fontId="95" fillId="0" borderId="29" applyNumberFormat="0" applyAlignment="0" applyProtection="0">
      <alignment horizontal="left" vertical="center"/>
    </xf>
    <xf numFmtId="176" fontId="95" fillId="0" borderId="4">
      <alignment horizontal="left" vertical="center"/>
    </xf>
    <xf numFmtId="176" fontId="80" fillId="0" borderId="4" applyNumberFormat="0">
      <alignment horizontal="right" wrapText="1"/>
    </xf>
    <xf numFmtId="176" fontId="95" fillId="0" borderId="0" applyProtection="0"/>
    <xf numFmtId="176" fontId="96" fillId="0" borderId="0" applyNumberFormat="0" applyFill="0" applyBorder="0" applyAlignment="0" applyProtection="0">
      <alignment vertical="top"/>
      <protection locked="0"/>
    </xf>
    <xf numFmtId="219" fontId="55" fillId="0" borderId="0" applyFont="0" applyFill="0" applyBorder="0" applyAlignment="0" applyProtection="0"/>
    <xf numFmtId="176" fontId="97" fillId="0" borderId="0" applyNumberFormat="0" applyFill="0" applyBorder="0" applyAlignment="0" applyProtection="0">
      <alignment vertical="top"/>
      <protection locked="0"/>
    </xf>
    <xf numFmtId="220" fontId="55" fillId="0" borderId="0" applyFont="0" applyFill="0" applyBorder="0" applyAlignment="0" applyProtection="0"/>
    <xf numFmtId="176" fontId="0" fillId="0" borderId="0" applyNumberFormat="0" applyFill="0" applyBorder="0" applyAlignment="0" applyProtection="0">
      <alignment vertical="top"/>
      <protection locked="0"/>
    </xf>
    <xf numFmtId="176" fontId="91" fillId="3" borderId="1" applyNumberFormat="0" applyBorder="0" applyAlignment="0" applyProtection="0"/>
    <xf numFmtId="206" fontId="0" fillId="56" borderId="0"/>
    <xf numFmtId="176" fontId="55" fillId="39" borderId="0" applyNumberFormat="0" applyFont="0" applyBorder="0" applyAlignment="0" applyProtection="0">
      <alignment horizontal="right"/>
    </xf>
    <xf numFmtId="38" fontId="98" fillId="0" borderId="0"/>
    <xf numFmtId="38" fontId="99" fillId="0" borderId="0"/>
    <xf numFmtId="38" fontId="100" fillId="0" borderId="0"/>
    <xf numFmtId="38" fontId="76" fillId="0" borderId="0"/>
    <xf numFmtId="176" fontId="65" fillId="0" borderId="0"/>
    <xf numFmtId="206" fontId="0" fillId="57" borderId="0"/>
    <xf numFmtId="221" fontId="55" fillId="0" borderId="0" applyFont="0" applyFill="0" applyBorder="0" applyAlignment="0" applyProtection="0"/>
    <xf numFmtId="222" fontId="55" fillId="0" borderId="0" applyFont="0" applyFill="0" applyBorder="0" applyAlignment="0" applyProtection="0"/>
    <xf numFmtId="223" fontId="55" fillId="0" borderId="0" applyFont="0" applyFill="0" applyBorder="0" applyAlignment="0" applyProtection="0"/>
    <xf numFmtId="224" fontId="55" fillId="0" borderId="0" applyFont="0" applyFill="0" applyBorder="0" applyAlignment="0" applyProtection="0"/>
    <xf numFmtId="176" fontId="21" fillId="0" borderId="0"/>
    <xf numFmtId="37" fontId="101" fillId="0" borderId="0"/>
    <xf numFmtId="39" fontId="46" fillId="0" borderId="0"/>
    <xf numFmtId="39" fontId="0" fillId="0" borderId="0"/>
    <xf numFmtId="176" fontId="87" fillId="0" borderId="0"/>
    <xf numFmtId="216" fontId="55" fillId="0" borderId="0" applyFont="0" applyFill="0" applyBorder="0" applyAlignment="0" applyProtection="0"/>
    <xf numFmtId="9" fontId="49" fillId="0" borderId="0"/>
    <xf numFmtId="9" fontId="55" fillId="0" borderId="0" applyFont="0" applyFill="0" applyBorder="0" applyAlignment="0" applyProtection="0"/>
    <xf numFmtId="176" fontId="9" fillId="0" borderId="0" applyFill="0" applyBorder="0" applyAlignment="0"/>
    <xf numFmtId="202" fontId="55" fillId="0" borderId="0" applyFont="0" applyFill="0" applyBorder="0" applyAlignment="0" applyProtection="0"/>
    <xf numFmtId="225" fontId="55" fillId="0" borderId="0" applyFont="0" applyFill="0" applyBorder="0" applyAlignment="0" applyProtection="0"/>
    <xf numFmtId="10" fontId="102" fillId="0" borderId="0" applyFont="0" applyFill="0" applyBorder="0" applyAlignment="0" applyProtection="0"/>
    <xf numFmtId="0" fontId="103" fillId="0" borderId="0" applyNumberFormat="0" applyFill="0" applyBorder="0" applyAlignment="0" applyProtection="0">
      <alignment vertical="center"/>
    </xf>
    <xf numFmtId="226" fontId="55" fillId="0" borderId="0" applyFont="0" applyFill="0" applyProtection="0"/>
    <xf numFmtId="176" fontId="104" fillId="0" borderId="0" applyNumberFormat="0" applyFill="0" applyBorder="0" applyAlignment="0" applyProtection="0"/>
    <xf numFmtId="176" fontId="91" fillId="35" borderId="1"/>
    <xf numFmtId="214" fontId="105" fillId="0" borderId="0"/>
    <xf numFmtId="15" fontId="55" fillId="0" borderId="0" applyFont="0" applyFill="0" applyBorder="0" applyAlignment="0" applyProtection="0"/>
    <xf numFmtId="4" fontId="55" fillId="0" borderId="0" applyFont="0" applyFill="0" applyBorder="0" applyAlignment="0" applyProtection="0"/>
    <xf numFmtId="176" fontId="66" fillId="0" borderId="26">
      <alignment horizontal="center"/>
    </xf>
    <xf numFmtId="176" fontId="55" fillId="58" borderId="0" applyNumberFormat="0" applyFont="0" applyBorder="0" applyAlignment="0" applyProtection="0"/>
    <xf numFmtId="176" fontId="0" fillId="0" borderId="0" applyNumberFormat="0" applyFill="0" applyBorder="0" applyAlignment="0" applyProtection="0">
      <alignment horizontal="left"/>
    </xf>
    <xf numFmtId="41" fontId="55" fillId="0" borderId="0" applyFont="0" applyFill="0" applyBorder="0" applyAlignment="0" applyProtection="0"/>
    <xf numFmtId="176" fontId="106" fillId="59" borderId="0" applyNumberFormat="0"/>
    <xf numFmtId="176" fontId="92" fillId="0" borderId="1">
      <alignment horizontal="center"/>
    </xf>
    <xf numFmtId="227" fontId="88" fillId="0" borderId="6">
      <alignment horizontal="justify" vertical="top" wrapText="1"/>
    </xf>
    <xf numFmtId="0" fontId="9" fillId="0" borderId="0"/>
    <xf numFmtId="176" fontId="107" fillId="60" borderId="11">
      <protection locked="0"/>
    </xf>
    <xf numFmtId="176" fontId="77" fillId="0" borderId="0"/>
    <xf numFmtId="176" fontId="108" fillId="0" borderId="0" applyNumberFormat="0" applyFill="0" applyBorder="0" applyAlignment="0" applyProtection="0">
      <alignment vertical="top"/>
      <protection locked="0"/>
    </xf>
    <xf numFmtId="40" fontId="109" fillId="0" borderId="0" applyBorder="0">
      <alignment horizontal="right"/>
    </xf>
    <xf numFmtId="49" fontId="88" fillId="0" borderId="0" applyFill="0" applyBorder="0" applyAlignment="0"/>
    <xf numFmtId="0" fontId="110" fillId="0" borderId="30" applyNumberFormat="0" applyFill="0" applyAlignment="0" applyProtection="0">
      <alignment vertical="center"/>
    </xf>
    <xf numFmtId="228" fontId="88" fillId="0" borderId="0" applyFill="0" applyBorder="0" applyAlignment="0"/>
    <xf numFmtId="229" fontId="49" fillId="0" borderId="0" applyFill="0" applyBorder="0" applyAlignment="0"/>
    <xf numFmtId="230" fontId="55" fillId="0" borderId="0" applyFont="0" applyFill="0" applyBorder="0" applyAlignment="0" applyProtection="0"/>
    <xf numFmtId="176" fontId="86" fillId="0" borderId="31" applyProtection="0"/>
    <xf numFmtId="176" fontId="111" fillId="0" borderId="0"/>
    <xf numFmtId="9" fontId="0" fillId="0" borderId="0" applyFont="0" applyFill="0" applyBorder="0" applyAlignment="0" applyProtection="0"/>
    <xf numFmtId="176" fontId="49" fillId="0" borderId="6" applyNumberFormat="0" applyFill="0" applyProtection="0">
      <alignment horizontal="right"/>
    </xf>
    <xf numFmtId="0" fontId="112" fillId="0" borderId="32" applyNumberFormat="0" applyFill="0" applyAlignment="0" applyProtection="0">
      <alignment vertical="center"/>
    </xf>
    <xf numFmtId="0" fontId="113" fillId="0" borderId="33" applyNumberFormat="0" applyFill="0" applyAlignment="0" applyProtection="0">
      <alignment vertical="center"/>
    </xf>
    <xf numFmtId="0" fontId="114" fillId="0" borderId="34" applyNumberFormat="0" applyFill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176" fontId="116" fillId="0" borderId="6" applyNumberFormat="0" applyFill="0" applyProtection="0">
      <alignment horizontal="center"/>
    </xf>
    <xf numFmtId="176" fontId="117" fillId="0" borderId="0"/>
    <xf numFmtId="0" fontId="0" fillId="0" borderId="0"/>
    <xf numFmtId="176" fontId="118" fillId="0" borderId="23" applyNumberFormat="0" applyFill="0" applyProtection="0">
      <alignment horizontal="center"/>
    </xf>
    <xf numFmtId="0" fontId="119" fillId="37" borderId="0" applyNumberFormat="0" applyBorder="0" applyAlignment="0" applyProtection="0">
      <alignment vertical="center"/>
    </xf>
    <xf numFmtId="0" fontId="119" fillId="44" borderId="0" applyNumberFormat="0" applyBorder="0" applyAlignment="0" applyProtection="0">
      <alignment vertical="center"/>
    </xf>
    <xf numFmtId="0" fontId="120" fillId="9" borderId="0" applyNumberFormat="0" applyBorder="0" applyAlignment="0" applyProtection="0">
      <alignment vertical="center"/>
    </xf>
    <xf numFmtId="0" fontId="49" fillId="0" borderId="0"/>
    <xf numFmtId="0" fontId="121" fillId="0" borderId="0">
      <alignment vertical="center"/>
    </xf>
    <xf numFmtId="0" fontId="0" fillId="0" borderId="0"/>
    <xf numFmtId="0" fontId="122" fillId="0" borderId="0"/>
    <xf numFmtId="0" fontId="123" fillId="0" borderId="0">
      <alignment vertical="center"/>
    </xf>
    <xf numFmtId="0" fontId="58" fillId="0" borderId="0">
      <alignment vertical="center"/>
    </xf>
    <xf numFmtId="0" fontId="124" fillId="0" borderId="0"/>
    <xf numFmtId="0" fontId="0" fillId="0" borderId="0">
      <alignment vertical="top"/>
    </xf>
    <xf numFmtId="0" fontId="3" fillId="0" borderId="0">
      <alignment vertical="center"/>
    </xf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176" fontId="125" fillId="0" borderId="0"/>
    <xf numFmtId="0" fontId="0" fillId="0" borderId="0">
      <alignment vertical="center"/>
    </xf>
    <xf numFmtId="0" fontId="57" fillId="0" borderId="0"/>
    <xf numFmtId="0" fontId="122" fillId="0" borderId="0">
      <alignment vertical="center"/>
    </xf>
    <xf numFmtId="0" fontId="123" fillId="0" borderId="0"/>
    <xf numFmtId="0" fontId="4" fillId="0" borderId="0"/>
    <xf numFmtId="0" fontId="0" fillId="0" borderId="0"/>
    <xf numFmtId="0" fontId="90" fillId="46" borderId="0" applyNumberFormat="0" applyBorder="0" applyAlignment="0" applyProtection="0">
      <alignment vertical="center"/>
    </xf>
    <xf numFmtId="0" fontId="126" fillId="8" borderId="0" applyNumberFormat="0" applyBorder="0" applyAlignment="0" applyProtection="0">
      <alignment vertical="center"/>
    </xf>
    <xf numFmtId="0" fontId="127" fillId="8" borderId="0" applyNumberFormat="0" applyBorder="0" applyAlignment="0" applyProtection="0">
      <alignment vertical="center"/>
    </xf>
    <xf numFmtId="176" fontId="128" fillId="0" borderId="0" applyNumberFormat="0" applyFill="0" applyBorder="0" applyAlignment="0" applyProtection="0">
      <alignment vertical="top"/>
      <protection locked="0"/>
    </xf>
    <xf numFmtId="0" fontId="129" fillId="0" borderId="35" applyNumberFormat="0" applyFill="0" applyAlignment="0" applyProtection="0">
      <alignment vertical="center"/>
    </xf>
    <xf numFmtId="0" fontId="129" fillId="0" borderId="36" applyNumberFormat="0" applyFill="0" applyAlignment="0" applyProtection="0">
      <alignment vertical="center"/>
    </xf>
    <xf numFmtId="0" fontId="55" fillId="43" borderId="37" applyNumberFormat="0" applyFont="0" applyAlignment="0" applyProtection="0">
      <alignment vertical="center"/>
    </xf>
    <xf numFmtId="176" fontId="118" fillId="0" borderId="23" applyNumberFormat="0" applyFill="0" applyProtection="0">
      <alignment horizontal="left"/>
    </xf>
    <xf numFmtId="0" fontId="130" fillId="0" borderId="0" applyNumberFormat="0" applyFill="0" applyBorder="0" applyAlignment="0" applyProtection="0">
      <alignment vertical="center"/>
    </xf>
    <xf numFmtId="0" fontId="131" fillId="0" borderId="38" applyNumberFormat="0" applyFill="0" applyAlignment="0" applyProtection="0">
      <alignment vertical="center"/>
    </xf>
    <xf numFmtId="0" fontId="130" fillId="0" borderId="39" applyNumberFormat="0" applyFill="0" applyAlignment="0" applyProtection="0">
      <alignment vertical="center"/>
    </xf>
    <xf numFmtId="231" fontId="55" fillId="0" borderId="0" applyFont="0" applyFill="0" applyBorder="0" applyAlignment="0" applyProtection="0"/>
    <xf numFmtId="232" fontId="55" fillId="0" borderId="0" applyFont="0" applyFill="0" applyBorder="0" applyAlignment="0" applyProtection="0"/>
    <xf numFmtId="188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/>
    <xf numFmtId="0" fontId="3" fillId="0" borderId="0" applyFont="0" applyFill="0" applyBorder="0" applyAlignment="0" applyProtection="0">
      <alignment vertical="center"/>
    </xf>
    <xf numFmtId="186" fontId="53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233" fontId="53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3" fillId="0" borderId="0" applyFont="0" applyFill="0" applyBorder="0" applyAlignment="0" applyProtection="0">
      <alignment vertical="center"/>
    </xf>
    <xf numFmtId="234" fontId="53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182" fontId="122" fillId="0" borderId="0"/>
    <xf numFmtId="43" fontId="87" fillId="0" borderId="0" applyFont="0" applyFill="0" applyBorder="0" applyAlignment="0" applyProtection="0"/>
    <xf numFmtId="0" fontId="53" fillId="0" borderId="0" applyFont="0" applyFill="0" applyBorder="0" applyAlignment="0" applyProtection="0">
      <alignment vertical="center"/>
    </xf>
    <xf numFmtId="0" fontId="132" fillId="38" borderId="22" applyNumberFormat="0" applyAlignment="0" applyProtection="0">
      <alignment vertical="center"/>
    </xf>
    <xf numFmtId="0" fontId="56" fillId="61" borderId="0" applyNumberFormat="0" applyBorder="0" applyAlignment="0" applyProtection="0">
      <alignment vertical="center"/>
    </xf>
    <xf numFmtId="235" fontId="46" fillId="0" borderId="0" applyFont="0" applyFill="0" applyBorder="0" applyAlignment="0" applyProtection="0"/>
    <xf numFmtId="176" fontId="133" fillId="0" borderId="0"/>
    <xf numFmtId="0" fontId="56" fillId="62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56" fillId="59" borderId="0" applyNumberFormat="0" applyBorder="0" applyAlignment="0" applyProtection="0">
      <alignment vertical="center"/>
    </xf>
    <xf numFmtId="0" fontId="134" fillId="38" borderId="0" applyNumberFormat="0" applyBorder="0" applyAlignment="0" applyProtection="0">
      <alignment vertical="center"/>
    </xf>
    <xf numFmtId="0" fontId="59" fillId="3" borderId="24" applyNumberFormat="0" applyAlignment="0" applyProtection="0">
      <alignment vertical="center"/>
    </xf>
    <xf numFmtId="0" fontId="132" fillId="45" borderId="22" applyNumberFormat="0" applyAlignment="0" applyProtection="0">
      <alignment vertical="center"/>
    </xf>
    <xf numFmtId="1" fontId="49" fillId="0" borderId="23" applyFill="0" applyProtection="0">
      <alignment horizontal="center"/>
    </xf>
    <xf numFmtId="0" fontId="51" fillId="0" borderId="0">
      <alignment vertical="center"/>
    </xf>
    <xf numFmtId="0" fontId="0" fillId="43" borderId="37" applyNumberFormat="0" applyFont="0" applyAlignment="0" applyProtection="0">
      <alignment vertical="center"/>
    </xf>
    <xf numFmtId="176" fontId="49" fillId="0" borderId="1" applyNumberFormat="0"/>
    <xf numFmtId="176" fontId="135" fillId="0" borderId="0"/>
    <xf numFmtId="0" fontId="3" fillId="0" borderId="0">
      <alignment vertical="center"/>
    </xf>
    <xf numFmtId="0" fontId="9" fillId="0" borderId="0"/>
    <xf numFmtId="216" fontId="53" fillId="0" borderId="0" applyFont="0" applyFill="0" applyBorder="0" applyAlignment="0" applyProtection="0">
      <alignment vertical="center"/>
    </xf>
    <xf numFmtId="0" fontId="9" fillId="0" borderId="0"/>
    <xf numFmtId="0" fontId="9" fillId="0" borderId="0"/>
  </cellStyleXfs>
  <cellXfs count="122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31" fontId="7" fillId="0" borderId="0" xfId="0" applyNumberFormat="1" applyFont="1" applyFill="1" applyBorder="1" applyAlignment="1">
      <alignment vertical="center"/>
    </xf>
    <xf numFmtId="0" fontId="8" fillId="0" borderId="1" xfId="335" applyFont="1" applyFill="1" applyBorder="1" applyAlignment="1">
      <alignment horizontal="center" vertical="center"/>
    </xf>
    <xf numFmtId="234" fontId="8" fillId="0" borderId="1" xfId="335" applyNumberFormat="1" applyFont="1" applyFill="1" applyBorder="1" applyAlignment="1">
      <alignment horizontal="center" vertical="center" wrapText="1"/>
    </xf>
    <xf numFmtId="0" fontId="8" fillId="0" borderId="1" xfId="335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 shrinkToFit="1"/>
    </xf>
    <xf numFmtId="0" fontId="9" fillId="2" borderId="2" xfId="0" applyFont="1" applyFill="1" applyBorder="1" applyAlignment="1">
      <alignment horizontal="center" vertical="center" shrinkToFit="1"/>
    </xf>
    <xf numFmtId="43" fontId="8" fillId="0" borderId="1" xfId="337" applyNumberFormat="1" applyFont="1" applyFill="1" applyBorder="1" applyAlignment="1">
      <alignment horizontal="center" vertical="center" wrapText="1"/>
    </xf>
    <xf numFmtId="0" fontId="8" fillId="0" borderId="3" xfId="335" applyFont="1" applyFill="1" applyBorder="1" applyAlignment="1">
      <alignment horizontal="center" vertical="center" wrapText="1"/>
    </xf>
    <xf numFmtId="0" fontId="8" fillId="0" borderId="4" xfId="335" applyFont="1" applyFill="1" applyBorder="1" applyAlignment="1">
      <alignment horizontal="center" vertical="center" wrapText="1"/>
    </xf>
    <xf numFmtId="0" fontId="8" fillId="0" borderId="5" xfId="335" applyFont="1" applyFill="1" applyBorder="1" applyAlignment="1">
      <alignment horizontal="center" vertical="center" wrapText="1"/>
    </xf>
    <xf numFmtId="236" fontId="8" fillId="0" borderId="1" xfId="337" applyNumberFormat="1" applyFont="1" applyFill="1" applyBorder="1" applyAlignment="1">
      <alignment horizontal="center" vertical="center" wrapText="1"/>
    </xf>
    <xf numFmtId="216" fontId="8" fillId="0" borderId="1" xfId="337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shrinkToFit="1"/>
    </xf>
    <xf numFmtId="237" fontId="8" fillId="0" borderId="1" xfId="337" applyNumberFormat="1" applyFont="1" applyFill="1" applyBorder="1" applyAlignment="1">
      <alignment horizontal="center" vertical="center" wrapText="1"/>
    </xf>
    <xf numFmtId="238" fontId="8" fillId="0" borderId="1" xfId="335" applyNumberFormat="1" applyFont="1" applyFill="1" applyBorder="1" applyAlignment="1">
      <alignment horizontal="center" vertical="center" wrapText="1"/>
    </xf>
    <xf numFmtId="43" fontId="10" fillId="0" borderId="1" xfId="1" applyNumberFormat="1" applyFont="1" applyFill="1" applyBorder="1" applyAlignment="1">
      <alignment horizontal="center" vertical="center" wrapText="1"/>
    </xf>
    <xf numFmtId="43" fontId="11" fillId="0" borderId="1" xfId="1" applyNumberFormat="1" applyFont="1" applyFill="1" applyBorder="1" applyAlignment="1">
      <alignment horizontal="center" vertical="center" wrapText="1"/>
    </xf>
    <xf numFmtId="43" fontId="11" fillId="0" borderId="3" xfId="1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49" fontId="13" fillId="0" borderId="1" xfId="0" applyNumberFormat="1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1" fillId="0" borderId="1" xfId="338" applyNumberFormat="1" applyFont="1" applyFill="1" applyBorder="1" applyAlignment="1" applyProtection="1">
      <alignment horizontal="center" vertical="center"/>
    </xf>
    <xf numFmtId="0" fontId="1" fillId="0" borderId="1" xfId="338" applyFont="1" applyBorder="1" applyAlignment="1">
      <alignment horizontal="center" vertical="center"/>
    </xf>
    <xf numFmtId="14" fontId="13" fillId="0" borderId="1" xfId="0" applyNumberFormat="1" applyFont="1" applyBorder="1" applyAlignment="1">
      <alignment horizontal="left" vertical="center"/>
    </xf>
    <xf numFmtId="43" fontId="13" fillId="0" borderId="1" xfId="0" applyNumberFormat="1" applyFont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 wrapText="1"/>
    </xf>
    <xf numFmtId="43" fontId="1" fillId="0" borderId="2" xfId="0" applyNumberFormat="1" applyFont="1" applyFill="1" applyBorder="1" applyAlignment="1">
      <alignment vertical="center"/>
    </xf>
    <xf numFmtId="43" fontId="14" fillId="0" borderId="2" xfId="1" applyNumberFormat="1" applyFont="1" applyFill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/>
    </xf>
    <xf numFmtId="43" fontId="13" fillId="0" borderId="2" xfId="0" applyNumberFormat="1" applyFont="1" applyBorder="1" applyAlignment="1">
      <alignment horizontal="right" vertical="center"/>
    </xf>
    <xf numFmtId="0" fontId="1" fillId="0" borderId="2" xfId="338" applyNumberFormat="1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>
      <alignment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shrinkToFit="1"/>
    </xf>
    <xf numFmtId="239" fontId="12" fillId="0" borderId="1" xfId="0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center" vertical="center" shrinkToFit="1"/>
    </xf>
    <xf numFmtId="0" fontId="16" fillId="0" borderId="7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vertical="center"/>
    </xf>
    <xf numFmtId="43" fontId="2" fillId="3" borderId="7" xfId="0" applyNumberFormat="1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7" fillId="0" borderId="0" xfId="293" applyFont="1" applyAlignment="1">
      <alignment horizontal="center" vertical="center"/>
    </xf>
    <xf numFmtId="0" fontId="18" fillId="0" borderId="0" xfId="293" applyFont="1" applyAlignment="1">
      <alignment horizontal="center" vertical="center"/>
    </xf>
    <xf numFmtId="0" fontId="19" fillId="0" borderId="0" xfId="293" applyFont="1" applyAlignment="1">
      <alignment horizontal="center" vertical="center"/>
    </xf>
    <xf numFmtId="0" fontId="20" fillId="0" borderId="0" xfId="293" applyFont="1" applyAlignment="1">
      <alignment horizontal="left" vertical="center"/>
    </xf>
    <xf numFmtId="0" fontId="20" fillId="0" borderId="0" xfId="293" applyFont="1" applyAlignment="1">
      <alignment horizontal="center" vertical="center"/>
    </xf>
    <xf numFmtId="0" fontId="9" fillId="0" borderId="0" xfId="293" applyFont="1" applyAlignment="1">
      <alignment horizontal="left" vertical="center"/>
    </xf>
    <xf numFmtId="0" fontId="7" fillId="0" borderId="0" xfId="293" applyFont="1" applyAlignment="1">
      <alignment horizontal="center" vertical="center"/>
    </xf>
    <xf numFmtId="0" fontId="21" fillId="0" borderId="8" xfId="293" applyFont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2" xfId="1" applyNumberFormat="1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 shrinkToFit="1"/>
    </xf>
    <xf numFmtId="0" fontId="23" fillId="0" borderId="6" xfId="0" applyFont="1" applyBorder="1" applyAlignment="1">
      <alignment horizontal="center" vertical="center" wrapText="1"/>
    </xf>
    <xf numFmtId="0" fontId="23" fillId="0" borderId="6" xfId="1" applyNumberFormat="1" applyFont="1" applyFill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9" xfId="0" applyFont="1" applyBorder="1" applyAlignment="1">
      <alignment vertical="center"/>
    </xf>
    <xf numFmtId="0" fontId="24" fillId="0" borderId="10" xfId="0" applyFont="1" applyBorder="1" applyAlignment="1">
      <alignment horizontal="center" vertical="center" wrapText="1"/>
    </xf>
    <xf numFmtId="233" fontId="13" fillId="0" borderId="1" xfId="0" applyNumberFormat="1" applyFont="1" applyBorder="1" applyAlignment="1">
      <alignment horizontal="left" vertical="center" wrapText="1"/>
    </xf>
    <xf numFmtId="43" fontId="2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shrinkToFit="1"/>
    </xf>
    <xf numFmtId="0" fontId="1" fillId="0" borderId="12" xfId="0" applyFont="1" applyBorder="1" applyAlignment="1">
      <alignment vertical="center"/>
    </xf>
    <xf numFmtId="0" fontId="24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vertical="center"/>
    </xf>
    <xf numFmtId="0" fontId="24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0" fontId="25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43" fontId="2" fillId="0" borderId="1" xfId="1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141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26" fillId="0" borderId="1" xfId="0" applyFont="1" applyBorder="1" applyAlignment="1">
      <alignment horizontal="center" vertical="center"/>
    </xf>
    <xf numFmtId="43" fontId="26" fillId="0" borderId="1" xfId="1" applyFont="1" applyBorder="1" applyAlignment="1">
      <alignment horizontal="center" vertical="center"/>
    </xf>
    <xf numFmtId="10" fontId="26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43" fontId="0" fillId="0" borderId="1" xfId="1" applyNumberFormat="1" applyFont="1" applyBorder="1" applyAlignment="1">
      <alignment horizontal="right" vertical="center"/>
    </xf>
    <xf numFmtId="10" fontId="0" fillId="0" borderId="1" xfId="1" applyNumberFormat="1" applyFont="1" applyBorder="1" applyAlignment="1">
      <alignment vertical="center"/>
    </xf>
    <xf numFmtId="43" fontId="0" fillId="0" borderId="0" xfId="0" applyNumberFormat="1" applyAlignment="1">
      <alignment vertical="center"/>
    </xf>
    <xf numFmtId="0" fontId="26" fillId="0" borderId="3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43" fontId="26" fillId="0" borderId="1" xfId="1" applyNumberFormat="1" applyFont="1" applyBorder="1" applyAlignment="1">
      <alignment horizontal="right" vertical="center"/>
    </xf>
    <xf numFmtId="10" fontId="26" fillId="0" borderId="1" xfId="1" applyNumberFormat="1" applyFont="1" applyBorder="1" applyAlignment="1">
      <alignment vertical="center"/>
    </xf>
    <xf numFmtId="43" fontId="0" fillId="0" borderId="0" xfId="1" applyFont="1" applyAlignment="1">
      <alignment vertical="center"/>
    </xf>
  </cellXfs>
  <cellStyles count="34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Heading" xfId="49"/>
    <cellStyle name="Normalny_Arkusz1" xfId="50"/>
    <cellStyle name="args.style" xfId="51"/>
    <cellStyle name="千位分隔 2 6" xfId="52"/>
    <cellStyle name="计算 2" xfId="53"/>
    <cellStyle name="Calc Percent (1)" xfId="54"/>
    <cellStyle name="_ET_STYLE_NoName_00_ 5" xfId="55"/>
    <cellStyle name="日期" xfId="56"/>
    <cellStyle name="Unprotect" xfId="57"/>
    <cellStyle name="?鹎%U龡&amp;H?_x0008_e_x0005_9_x0006__x0007__x0001__x0001_" xfId="58"/>
    <cellStyle name="常规 6" xfId="59"/>
    <cellStyle name="Entered" xfId="60"/>
    <cellStyle name="Currency$[0]" xfId="61"/>
    <cellStyle name="Calc Units (0)" xfId="62"/>
    <cellStyle name="强调文字颜色 1 2 3" xfId="63"/>
    <cellStyle name="千位分隔 10" xfId="64"/>
    <cellStyle name="_ET_STYLE_NoName_00_" xfId="65"/>
    <cellStyle name="0%" xfId="66"/>
    <cellStyle name="Currency [0]" xfId="67"/>
    <cellStyle name="60% - 强调文字颜色 4 2 3" xfId="68"/>
    <cellStyle name="千位分隔 6 2" xfId="69"/>
    <cellStyle name="输出 2" xfId="70"/>
    <cellStyle name="0.0%" xfId="71"/>
    <cellStyle name="千位分隔[0] 2" xfId="72"/>
    <cellStyle name="昗弨_BOOKSHIP" xfId="73"/>
    <cellStyle name="千位分隔[0] 3" xfId="74"/>
    <cellStyle name="PSChar" xfId="75"/>
    <cellStyle name="适中 2" xfId="76"/>
    <cellStyle name="Œ…‹æØ‚è_Region Orders (2)" xfId="77"/>
    <cellStyle name="oft Excel]_x000d__x000a_Comment=open=/f ‚ðw’è‚·‚é‚ÆAƒ†[ƒU[’è‹`ŠÖ”‚ðŠÖ”“\‚è•t‚¯‚Ìˆê——‚É“o˜^‚·‚é‚±‚Æ‚ª‚Å‚«‚Ü‚·B_x000d__x000a_Maximized" xfId="78"/>
    <cellStyle name="????_Analysis of Loans" xfId="79"/>
    <cellStyle name="标题 4 2 3" xfId="80"/>
    <cellStyle name="@_text" xfId="81"/>
    <cellStyle name="Calc Percent (0)" xfId="82"/>
    <cellStyle name="??_????????" xfId="83"/>
    <cellStyle name="千位分隔 170 3" xfId="84"/>
    <cellStyle name="?? [0.00]_Analysis of Loans" xfId="85"/>
    <cellStyle name="??" xfId="86"/>
    <cellStyle name="style2" xfId="87"/>
    <cellStyle name="accounting" xfId="88"/>
    <cellStyle name="???? [0.00]_Analysis of Loans" xfId="89"/>
    <cellStyle name="ColLevel_0" xfId="90"/>
    <cellStyle name="?鹎%U龡&amp;H?_x0008__x001c__x001c_?_x0007__x0001__x0001_" xfId="91"/>
    <cellStyle name="?鹎%U龡&amp;H?_x0008_e_x0005_9_x0006__x0007__x0001__x0001_ 2 5" xfId="92"/>
    <cellStyle name="_CBRE明细表" xfId="93"/>
    <cellStyle name="_(中企华)审计评估联合申报明细表.V1" xfId="94"/>
    <cellStyle name="千位分隔 3 6" xfId="95"/>
    <cellStyle name="Header2" xfId="96"/>
    <cellStyle name="@ET_Style?@font-face" xfId="97"/>
    <cellStyle name="_CCB.HO.2003 Jnl summary by jnl.GL PRC 11&amp;12&amp;68.031221" xfId="98"/>
    <cellStyle name="{Comma [0]}" xfId="99"/>
    <cellStyle name="{Comma}" xfId="100"/>
    <cellStyle name="{Date}" xfId="101"/>
    <cellStyle name="PSInt" xfId="102"/>
    <cellStyle name="per.style" xfId="103"/>
    <cellStyle name="{Thousand [0]}" xfId="104"/>
    <cellStyle name="{Month}" xfId="105"/>
    <cellStyle name="{Percent}" xfId="106"/>
    <cellStyle name="{Thousand}" xfId="107"/>
    <cellStyle name="宋体繁体潒慭n_x0002_" xfId="108"/>
    <cellStyle name="{Z'0000(1 dec)}" xfId="109"/>
    <cellStyle name="{Z'0000(4 dec)}" xfId="110"/>
    <cellStyle name="0,0_x000a__x000a_NA_x000a__x000a_" xfId="111"/>
    <cellStyle name="0.00%" xfId="112"/>
    <cellStyle name="00" xfId="113"/>
    <cellStyle name="20% - 强调文字颜色 1 2" xfId="114"/>
    <cellStyle name="20% - 强调文字颜色 1 2 3" xfId="115"/>
    <cellStyle name="20% - 强调文字颜色 2 2" xfId="116"/>
    <cellStyle name="20% - 强调文字颜色 2 2 3" xfId="117"/>
    <cellStyle name="20% - 强调文字颜色 3 2" xfId="118"/>
    <cellStyle name="20% - 强调文字颜色 3 2 3" xfId="119"/>
    <cellStyle name="常规 3" xfId="120"/>
    <cellStyle name="Mon閠aire_!!!GO" xfId="121"/>
    <cellStyle name="20% - 强调文字颜色 4 2" xfId="122"/>
    <cellStyle name="20% - 强调文字颜色 4 2 3" xfId="123"/>
    <cellStyle name="20% - 强调文字颜色 5 2" xfId="124"/>
    <cellStyle name="40% - 强调文字颜色 3 2" xfId="125"/>
    <cellStyle name="40% - 强调文字颜色 3 2 3" xfId="126"/>
    <cellStyle name="40% - 强调文字颜色 6 2" xfId="127"/>
    <cellStyle name="商品名称" xfId="128"/>
    <cellStyle name="60% - 强调文字颜色 1 2" xfId="129"/>
    <cellStyle name="60% - 强调文字颜色 1 2 3" xfId="130"/>
    <cellStyle name="60% - 强调文字颜色 2 2" xfId="131"/>
    <cellStyle name="60% - 强调文字颜色 2 2 3" xfId="132"/>
    <cellStyle name="60% - 强调文字颜色 3 2" xfId="133"/>
    <cellStyle name="60% - 强调文字颜色 3 2 3" xfId="134"/>
    <cellStyle name="60% - 强调文字颜色 4 2" xfId="135"/>
    <cellStyle name="60% - 强调文字颜色 5 2" xfId="136"/>
    <cellStyle name="60% - 强调文字颜色 6 2" xfId="137"/>
    <cellStyle name="6mal" xfId="138"/>
    <cellStyle name="99/12/31" xfId="139"/>
    <cellStyle name="Calc Currency (0)" xfId="140"/>
    <cellStyle name="常规 2" xfId="141"/>
    <cellStyle name="Lines Fill" xfId="142"/>
    <cellStyle name="Calc Currency (0) 3" xfId="143"/>
    <cellStyle name="Calc Currency (2)" xfId="144"/>
    <cellStyle name="Calc Percent (2)" xfId="145"/>
    <cellStyle name="Calc Units (1)" xfId="146"/>
    <cellStyle name="category" xfId="147"/>
    <cellStyle name="标题 3 2 3" xfId="148"/>
    <cellStyle name="Col Heads" xfId="149"/>
    <cellStyle name="Collegamento ipertestuale" xfId="150"/>
    <cellStyle name="Column Headings" xfId="151"/>
    <cellStyle name="Model" xfId="152"/>
    <cellStyle name="Column$Headings" xfId="153"/>
    <cellStyle name="标题 2 2" xfId="154"/>
    <cellStyle name="Grey" xfId="155"/>
    <cellStyle name="Column_Title" xfId="156"/>
    <cellStyle name="解释性文本 2" xfId="157"/>
    <cellStyle name="Comma" xfId="158"/>
    <cellStyle name="Comma  - Style1" xfId="159"/>
    <cellStyle name="Comma [0]" xfId="160"/>
    <cellStyle name="Comma [00]" xfId="161"/>
    <cellStyle name="comma zerodec" xfId="162"/>
    <cellStyle name="Comma,0" xfId="163"/>
    <cellStyle name="计算 2 4" xfId="164"/>
    <cellStyle name="Comma,1" xfId="165"/>
    <cellStyle name="普通_ 白土" xfId="166"/>
    <cellStyle name="Comma,2" xfId="167"/>
    <cellStyle name="comma-d" xfId="168"/>
    <cellStyle name="comma-d 4" xfId="169"/>
    <cellStyle name="Copied" xfId="170"/>
    <cellStyle name="COST1" xfId="171"/>
    <cellStyle name="Currency" xfId="172"/>
    <cellStyle name="Currency [00]" xfId="173"/>
    <cellStyle name="Currency$[2]" xfId="174"/>
    <cellStyle name="Currency,0" xfId="175"/>
    <cellStyle name="Currency,2" xfId="176"/>
    <cellStyle name="检查单元格 2" xfId="177"/>
    <cellStyle name="Currency\[0]" xfId="178"/>
    <cellStyle name="Fixed" xfId="179"/>
    <cellStyle name="Currency_ rislugp" xfId="180"/>
    <cellStyle name="Currency1" xfId="181"/>
    <cellStyle name="Date" xfId="182"/>
    <cellStyle name="Date Short" xfId="183"/>
    <cellStyle name="千位分隔 3 11" xfId="184"/>
    <cellStyle name="Dollar (zero dec)" xfId="185"/>
    <cellStyle name="E&amp;Y House" xfId="186"/>
    <cellStyle name="好 2" xfId="187"/>
    <cellStyle name="entry box" xfId="188"/>
    <cellStyle name="style1" xfId="189"/>
    <cellStyle name="EY House" xfId="190"/>
    <cellStyle name="常规 33 6" xfId="191"/>
    <cellStyle name="Input [yellow]" xfId="192"/>
    <cellStyle name="ff" xfId="193"/>
    <cellStyle name="Format Number Column" xfId="194"/>
    <cellStyle name="Grey 2" xfId="195"/>
    <cellStyle name="千分位_ 白土" xfId="196"/>
    <cellStyle name="HEADER" xfId="197"/>
    <cellStyle name="千位分隔 3 5" xfId="198"/>
    <cellStyle name="千位分隔 13" xfId="199"/>
    <cellStyle name="Header1" xfId="200"/>
    <cellStyle name="Header1 3" xfId="201"/>
    <cellStyle name="Header2 4" xfId="202"/>
    <cellStyle name="Heading1" xfId="203"/>
    <cellStyle name="HEADING2" xfId="204"/>
    <cellStyle name="Hipervínculo" xfId="205"/>
    <cellStyle name="霓付 [0]_1202" xfId="206"/>
    <cellStyle name="Hipervínculo visitado" xfId="207"/>
    <cellStyle name="Monétaire [0]_!!!GO" xfId="208"/>
    <cellStyle name="Hipervínculo_固定资产清单" xfId="209"/>
    <cellStyle name="Input [yellow] 3" xfId="210"/>
    <cellStyle name="Input Cells" xfId="211"/>
    <cellStyle name="InputArea" xfId="212"/>
    <cellStyle name="KPMG Heading 1" xfId="213"/>
    <cellStyle name="KPMG Heading 2" xfId="214"/>
    <cellStyle name="KPMG Heading 3" xfId="215"/>
    <cellStyle name="KPMG Heading 4" xfId="216"/>
    <cellStyle name="KPMG Normal" xfId="217"/>
    <cellStyle name="Linked Cells" xfId="218"/>
    <cellStyle name="Milliers [0]_!!!GO" xfId="219"/>
    <cellStyle name="Milliers_!!!GO" xfId="220"/>
    <cellStyle name="Moneda_96 Risk" xfId="221"/>
    <cellStyle name="Mon閠aire [0]_!!!GO" xfId="222"/>
    <cellStyle name="New Times Roman" xfId="223"/>
    <cellStyle name="no dec" xfId="224"/>
    <cellStyle name="Normal - Style1" xfId="225"/>
    <cellStyle name="Normal - Style1 4" xfId="226"/>
    <cellStyle name="Normal_ rislugp" xfId="227"/>
    <cellStyle name="Œ…‹æØ‚è [0.00]_Region Orders (2)" xfId="228"/>
    <cellStyle name="Percent" xfId="229"/>
    <cellStyle name="Percent [0%]" xfId="230"/>
    <cellStyle name="公司标准表" xfId="231"/>
    <cellStyle name="Percent [0]" xfId="232"/>
    <cellStyle name="Percent [00]" xfId="233"/>
    <cellStyle name="Percent [2]" xfId="234"/>
    <cellStyle name="标题 5" xfId="235"/>
    <cellStyle name="Pourcentage_pldt" xfId="236"/>
    <cellStyle name="分级显示列_1_Book1" xfId="237"/>
    <cellStyle name="Prefilled" xfId="238"/>
    <cellStyle name="pricing" xfId="239"/>
    <cellStyle name="PSDate" xfId="240"/>
    <cellStyle name="PSDec" xfId="241"/>
    <cellStyle name="PSHeading" xfId="242"/>
    <cellStyle name="PSSpacer" xfId="243"/>
    <cellStyle name="RevList" xfId="244"/>
    <cellStyle name="row_def_array" xfId="245"/>
    <cellStyle name="Sheet Head" xfId="246"/>
    <cellStyle name="style" xfId="247"/>
    <cellStyle name="Special" xfId="248"/>
    <cellStyle name="常规 38 2" xfId="249"/>
    <cellStyle name="sstot" xfId="250"/>
    <cellStyle name="subhead" xfId="251"/>
    <cellStyle name="超链接 2" xfId="252"/>
    <cellStyle name="Subtotal" xfId="253"/>
    <cellStyle name="Text Indent A" xfId="254"/>
    <cellStyle name="标题 1 2 3" xfId="255"/>
    <cellStyle name="Text Indent B" xfId="256"/>
    <cellStyle name="Text Indent C" xfId="257"/>
    <cellStyle name="Thousands" xfId="258"/>
    <cellStyle name="Total" xfId="259"/>
    <cellStyle name="_laroux" xfId="260"/>
    <cellStyle name="百分比 3" xfId="261"/>
    <cellStyle name="编号" xfId="262"/>
    <cellStyle name="标题 1 2" xfId="263"/>
    <cellStyle name="标题 2 2 3" xfId="264"/>
    <cellStyle name="标题 3 2" xfId="265"/>
    <cellStyle name="标题 4 2" xfId="266"/>
    <cellStyle name="标题 5 3" xfId="267"/>
    <cellStyle name="标题1" xfId="268"/>
    <cellStyle name="標準_Collateral" xfId="269"/>
    <cellStyle name="常规 2 2" xfId="270"/>
    <cellStyle name="部门" xfId="271"/>
    <cellStyle name="差 2" xfId="272"/>
    <cellStyle name="差 2 3" xfId="273"/>
    <cellStyle name="差_Sheet3" xfId="274"/>
    <cellStyle name="常规 10" xfId="275"/>
    <cellStyle name="常规 2 7 2 2" xfId="276"/>
    <cellStyle name="常规 10 2 2 2 2" xfId="277"/>
    <cellStyle name="常规 11" xfId="278"/>
    <cellStyle name="常规 11 6" xfId="279"/>
    <cellStyle name="常规 12 4" xfId="280"/>
    <cellStyle name="常规 133" xfId="281"/>
    <cellStyle name="常规 18 5" xfId="282"/>
    <cellStyle name="常规 2 2 2 2 2" xfId="283"/>
    <cellStyle name="常规 2 2 4 4" xfId="284"/>
    <cellStyle name="常规 2 3" xfId="285"/>
    <cellStyle name="常规 2 3 2" xfId="286"/>
    <cellStyle name="一般_adv貸款記錄" xfId="287"/>
    <cellStyle name="常规 2 4 2" xfId="288"/>
    <cellStyle name="常规 32 5" xfId="289"/>
    <cellStyle name="常规 5 3 4" xfId="290"/>
    <cellStyle name="常规 6 2 7" xfId="291"/>
    <cellStyle name="常规 93" xfId="292"/>
    <cellStyle name="常规_Sheet1" xfId="293"/>
    <cellStyle name="好 2 3" xfId="294"/>
    <cellStyle name="好 2 5" xfId="295"/>
    <cellStyle name="好_Sheet3" xfId="296"/>
    <cellStyle name="后继超级链接" xfId="297"/>
    <cellStyle name="汇总 2" xfId="298"/>
    <cellStyle name="汇总 2 4" xfId="299"/>
    <cellStyle name="注释 2 4" xfId="300"/>
    <cellStyle name="借出原因" xfId="301"/>
    <cellStyle name="警告文本 2" xfId="302"/>
    <cellStyle name="链接单元格 2" xfId="303"/>
    <cellStyle name="链接单元格 2 3" xfId="304"/>
    <cellStyle name="霓付_1202" xfId="305"/>
    <cellStyle name="烹拳_1202" xfId="306"/>
    <cellStyle name="千分位[0]_ 白土" xfId="307"/>
    <cellStyle name="千位_ 方正PC" xfId="308"/>
    <cellStyle name="千位分隔 170" xfId="309"/>
    <cellStyle name="千位分隔 170 2" xfId="310"/>
    <cellStyle name="千位分隔 2" xfId="311"/>
    <cellStyle name="千位分隔 2 10" xfId="312"/>
    <cellStyle name="千位分隔 2 10 3" xfId="313"/>
    <cellStyle name="千位分隔 2 2 16" xfId="314"/>
    <cellStyle name="千位分隔 2 2 2 5" xfId="315"/>
    <cellStyle name="千位分隔 2 46" xfId="316"/>
    <cellStyle name="千位分隔 4" xfId="317"/>
    <cellStyle name="千位分隔 5 5" xfId="318"/>
    <cellStyle name="千位分隔 96" xfId="319"/>
    <cellStyle name="输入 2 4" xfId="320"/>
    <cellStyle name="强调文字颜色 3 2" xfId="321"/>
    <cellStyle name="千位分隔[0] 2 2" xfId="322"/>
    <cellStyle name="钎霖_(沥焊何巩)岿喊牢盔拌裙" xfId="323"/>
    <cellStyle name="强调文字颜色 1 2" xfId="324"/>
    <cellStyle name="强调文字颜色 2 2" xfId="325"/>
    <cellStyle name="强调文字颜色 4 2 3" xfId="326"/>
    <cellStyle name="适中 2 3" xfId="327"/>
    <cellStyle name="输出 2 4" xfId="328"/>
    <cellStyle name="输入 2" xfId="329"/>
    <cellStyle name="数量" xfId="330"/>
    <cellStyle name="样式 1 3" xfId="331"/>
    <cellStyle name="注释 2" xfId="332"/>
    <cellStyle name="资产" xfId="333"/>
    <cellStyle name="표준_0N-HANDLING " xfId="334"/>
    <cellStyle name="常规 33" xfId="335"/>
    <cellStyle name="常规 4 2" xfId="336"/>
    <cellStyle name="千位分隔 22" xfId="337"/>
    <cellStyle name="常规 49" xfId="338"/>
    <cellStyle name="常规 52" xfId="33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E7" sqref="E7"/>
    </sheetView>
  </sheetViews>
  <sheetFormatPr defaultColWidth="9" defaultRowHeight="15.6"/>
  <cols>
    <col min="1" max="1" width="5.625" customWidth="1"/>
    <col min="2" max="2" width="27.875" customWidth="1"/>
    <col min="3" max="3" width="9.25" customWidth="1"/>
    <col min="4" max="5" width="16.625" customWidth="1"/>
    <col min="6" max="6" width="14.125" customWidth="1"/>
    <col min="7" max="7" width="21.625" customWidth="1"/>
    <col min="8" max="8" width="19.375" customWidth="1"/>
    <col min="9" max="9" width="19.125" customWidth="1"/>
    <col min="10" max="10" width="9.25" customWidth="1"/>
    <col min="11" max="11" width="14" customWidth="1"/>
    <col min="12" max="12" width="11.5666666666667" customWidth="1"/>
    <col min="14" max="14" width="12.7083333333333" customWidth="1"/>
  </cols>
  <sheetData>
    <row r="1" s="108" customFormat="1" ht="25.5" customHeight="1" spans="1:14">
      <c r="A1" s="109" t="s">
        <v>0</v>
      </c>
      <c r="B1" s="109" t="s">
        <v>1</v>
      </c>
      <c r="C1" s="109" t="s">
        <v>2</v>
      </c>
      <c r="D1" s="109" t="s">
        <v>3</v>
      </c>
      <c r="E1" s="109" t="s">
        <v>4</v>
      </c>
      <c r="F1" s="109" t="s">
        <v>5</v>
      </c>
      <c r="G1" s="109" t="s">
        <v>6</v>
      </c>
      <c r="H1" s="109" t="s">
        <v>7</v>
      </c>
      <c r="I1" s="110" t="s">
        <v>8</v>
      </c>
      <c r="J1" s="111" t="s">
        <v>9</v>
      </c>
    </row>
    <row r="2" customFormat="1" ht="32" customHeight="1" spans="1:14">
      <c r="A2" s="112">
        <v>1</v>
      </c>
      <c r="B2" s="113" t="s">
        <v>10</v>
      </c>
      <c r="C2" s="114">
        <f>SUMIF(中介结果明细表!B:B,B2,中介结果明细表!C:C)</f>
        <v>52</v>
      </c>
      <c r="D2" s="114" t="e">
        <f ca="1">SUMIF(中介结果明细表!B:B,B2,中介结果明细表!#REF!)</f>
        <v>#REF!</v>
      </c>
      <c r="E2" s="114" t="e">
        <f ca="1">SUMIF(中介结果明细表!B:B,B2,中介结果明细表!#REF!)</f>
        <v>#REF!</v>
      </c>
      <c r="F2" s="114" t="e">
        <f ca="1">SUMIF(中介结果明细表!B:B,B2,中介结果明细表!#REF!)</f>
        <v>#REF!</v>
      </c>
      <c r="G2" s="114" t="e">
        <f ca="1">SUMIF(中介结果明细表!B:B,B2,中介结果明细表!#REF!)</f>
        <v>#REF!</v>
      </c>
      <c r="H2" s="114" t="e">
        <f ca="1">SUMIF(中介结果明细表!B:B,B2,中介结果明细表!#REF!)</f>
        <v>#REF!</v>
      </c>
      <c r="I2" s="114" t="e">
        <f ca="1">G2-E2</f>
        <v>#REF!</v>
      </c>
      <c r="J2" s="115"/>
      <c r="K2" s="116"/>
      <c r="L2" s="116"/>
      <c r="M2" s="116"/>
      <c r="N2" s="116"/>
    </row>
    <row r="3" customFormat="1" ht="32" customHeight="1" spans="1:14">
      <c r="A3" s="112"/>
      <c r="B3" s="113"/>
      <c r="C3" s="114"/>
      <c r="D3" s="114"/>
      <c r="E3" s="114"/>
      <c r="F3" s="114"/>
      <c r="G3" s="114"/>
      <c r="H3" s="114"/>
      <c r="I3" s="114"/>
      <c r="J3" s="115"/>
      <c r="K3" s="116"/>
      <c r="L3" s="116"/>
      <c r="M3" s="116"/>
      <c r="N3" s="116"/>
    </row>
    <row r="4" s="108" customFormat="1" ht="25.5" customHeight="1" spans="1:14">
      <c r="A4" s="117" t="s">
        <v>11</v>
      </c>
      <c r="B4" s="118"/>
      <c r="C4" s="119">
        <f t="shared" ref="C4:H4" si="0">SUM(C2:C2)</f>
        <v>52</v>
      </c>
      <c r="D4" s="119" t="e">
        <f ca="1" t="shared" si="0"/>
        <v>#REF!</v>
      </c>
      <c r="E4" s="119" t="e">
        <f ca="1" t="shared" si="0"/>
        <v>#REF!</v>
      </c>
      <c r="F4" s="119" t="e">
        <f ca="1" t="shared" si="0"/>
        <v>#REF!</v>
      </c>
      <c r="G4" s="119" t="e">
        <f ca="1" t="shared" si="0"/>
        <v>#REF!</v>
      </c>
      <c r="H4" s="119" t="e">
        <f ca="1" t="shared" si="0"/>
        <v>#REF!</v>
      </c>
      <c r="I4" s="119" t="e">
        <f ca="1">G4-E4</f>
        <v>#REF!</v>
      </c>
      <c r="J4" s="120"/>
    </row>
    <row r="6" spans="1:14">
      <c r="H6" s="121"/>
    </row>
    <row r="7" spans="1:14">
      <c r="G7" s="116"/>
      <c r="H7" s="116"/>
    </row>
    <row r="9" spans="1:14">
      <c r="D9" s="121"/>
    </row>
    <row r="10" spans="1:14">
      <c r="D10" s="121"/>
      <c r="H10" s="121"/>
    </row>
    <row r="11" spans="1:14">
      <c r="D11" s="116"/>
    </row>
    <row r="12" spans="1:14">
      <c r="D12" s="116"/>
      <c r="H12" s="116"/>
    </row>
  </sheetData>
  <mergeCells count="1">
    <mergeCell ref="A4:B4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8"/>
  <sheetViews>
    <sheetView tabSelected="1" topLeftCell="A42" workbookViewId="0">
      <selection activeCell="L8" sqref="L8"/>
    </sheetView>
  </sheetViews>
  <sheetFormatPr defaultColWidth="9" defaultRowHeight="15.6"/>
  <cols>
    <col min="1" max="1" width="5.06666666666667" customWidth="1"/>
    <col min="2" max="2" width="37.1" customWidth="1"/>
    <col min="3" max="3" width="5.06666666666667" customWidth="1"/>
    <col min="4" max="4" width="10.1" style="63" customWidth="1"/>
    <col min="5" max="5" width="12.375" style="64" customWidth="1"/>
    <col min="6" max="6" width="16" style="63" customWidth="1"/>
    <col min="7" max="7" width="9.375" hidden="1" customWidth="1"/>
    <col min="8" max="8" width="14.125" customWidth="1"/>
    <col min="9" max="9" width="9.5" customWidth="1"/>
    <col min="10" max="10" width="9.925" customWidth="1"/>
    <col min="11" max="11" width="28.75" customWidth="1"/>
    <col min="12" max="12" width="12.0666666666667" customWidth="1"/>
  </cols>
  <sheetData>
    <row r="1" ht="33.75" customHeight="1" spans="1:12">
      <c r="A1" s="65" t="s">
        <v>12</v>
      </c>
      <c r="B1" s="66"/>
      <c r="C1" s="67"/>
      <c r="D1" s="66"/>
      <c r="E1" s="68"/>
      <c r="F1" s="69"/>
      <c r="G1" s="66"/>
      <c r="H1" s="66"/>
      <c r="I1" s="66"/>
      <c r="J1" s="69"/>
      <c r="K1" s="66"/>
      <c r="L1" s="66"/>
    </row>
    <row r="2" s="60" customFormat="1" ht="25.2" customHeight="1" spans="1:12">
      <c r="A2" s="70" t="s">
        <v>13</v>
      </c>
      <c r="B2" s="70"/>
      <c r="C2" s="70"/>
      <c r="D2" s="70"/>
      <c r="E2" s="70"/>
      <c r="F2" s="69"/>
      <c r="G2" s="69"/>
      <c r="H2" s="69"/>
      <c r="I2" s="71" t="s">
        <v>14</v>
      </c>
      <c r="J2" s="72"/>
      <c r="K2" s="73" t="s">
        <v>15</v>
      </c>
      <c r="L2" s="74"/>
    </row>
    <row r="3" s="60" customFormat="1" ht="19.1" customHeight="1" spans="1:12">
      <c r="A3" s="75" t="s">
        <v>0</v>
      </c>
      <c r="B3" s="76" t="s">
        <v>16</v>
      </c>
      <c r="C3" s="76" t="s">
        <v>2</v>
      </c>
      <c r="D3" s="76" t="s">
        <v>17</v>
      </c>
      <c r="E3" s="77" t="s">
        <v>18</v>
      </c>
      <c r="F3" s="76" t="s">
        <v>19</v>
      </c>
      <c r="G3" s="76" t="s">
        <v>20</v>
      </c>
      <c r="H3" s="76" t="s">
        <v>21</v>
      </c>
      <c r="I3" s="76" t="s">
        <v>22</v>
      </c>
      <c r="J3" s="78" t="s">
        <v>23</v>
      </c>
      <c r="K3" s="79" t="s">
        <v>24</v>
      </c>
      <c r="L3" s="77" t="s">
        <v>25</v>
      </c>
    </row>
    <row r="4" s="60" customFormat="1" ht="16" customHeight="1" spans="1:12">
      <c r="A4" s="75"/>
      <c r="B4" s="76"/>
      <c r="C4" s="76"/>
      <c r="D4" s="76"/>
      <c r="E4" s="80"/>
      <c r="F4" s="76"/>
      <c r="G4" s="76"/>
      <c r="H4" s="76"/>
      <c r="I4" s="76"/>
      <c r="J4" s="81"/>
      <c r="K4" s="82"/>
      <c r="L4" s="80"/>
    </row>
    <row r="5" s="61" customFormat="1" ht="25.1" customHeight="1" spans="1:12">
      <c r="A5" s="83">
        <v>1</v>
      </c>
      <c r="B5" s="84" t="s">
        <v>10</v>
      </c>
      <c r="C5" s="85">
        <v>1</v>
      </c>
      <c r="D5" s="86" t="str">
        <f>计算表!C5</f>
        <v>503000038317</v>
      </c>
      <c r="E5" s="34" t="str">
        <f>计算表!D5</f>
        <v>269加密机</v>
      </c>
      <c r="F5" s="34" t="str">
        <f>计算表!E5</f>
        <v>PWL269</v>
      </c>
      <c r="G5" s="34" t="str">
        <f>计算表!F5</f>
        <v>兴唐通信科技有限公司</v>
      </c>
      <c r="H5" s="34" t="str">
        <f>计算表!G5</f>
        <v>供水分公司仓库</v>
      </c>
      <c r="I5" s="38">
        <f>计算表!J5</f>
        <v>40159</v>
      </c>
      <c r="J5" s="87" t="str">
        <f>计算表!N5</f>
        <v>GS-1</v>
      </c>
      <c r="K5" s="88" t="s">
        <v>26</v>
      </c>
      <c r="L5" s="89"/>
    </row>
    <row r="6" s="61" customFormat="1" ht="25.1" customHeight="1" spans="1:12">
      <c r="A6" s="83">
        <v>2</v>
      </c>
      <c r="B6" s="84" t="s">
        <v>10</v>
      </c>
      <c r="C6" s="85">
        <v>1</v>
      </c>
      <c r="D6" s="86" t="str">
        <f>计算表!C6</f>
        <v>503000220438</v>
      </c>
      <c r="E6" s="34" t="str">
        <f>计算表!D6</f>
        <v>保密设备用户终端机</v>
      </c>
      <c r="F6" s="34" t="str">
        <f>计算表!E6</f>
        <v>311</v>
      </c>
      <c r="G6" s="32"/>
      <c r="H6" s="34" t="str">
        <f>计算表!G6</f>
        <v>供水分公司仓库</v>
      </c>
      <c r="I6" s="38">
        <f>计算表!J6</f>
        <v>42713</v>
      </c>
      <c r="J6" s="87" t="str">
        <f>计算表!N6</f>
        <v>GS-2</v>
      </c>
      <c r="K6" s="88" t="s">
        <v>26</v>
      </c>
      <c r="L6" s="89"/>
    </row>
    <row r="7" s="61" customFormat="1" ht="25.1" customHeight="1" spans="1:12">
      <c r="A7" s="90">
        <v>3</v>
      </c>
      <c r="B7" s="91" t="s">
        <v>10</v>
      </c>
      <c r="C7" s="92">
        <v>1</v>
      </c>
      <c r="D7" s="86" t="str">
        <f>计算表!C7</f>
        <v>503000036900</v>
      </c>
      <c r="E7" s="34" t="str">
        <f>计算表!D7</f>
        <v>计算机</v>
      </c>
      <c r="F7" s="34" t="str">
        <f>计算表!E7</f>
        <v>DELL210L</v>
      </c>
      <c r="G7" s="32"/>
      <c r="H7" s="34" t="str">
        <f>计算表!G7</f>
        <v>供水分公司仓库</v>
      </c>
      <c r="I7" s="38">
        <f>计算表!J7</f>
        <v>39447</v>
      </c>
      <c r="J7" s="87" t="str">
        <f>计算表!N7</f>
        <v>GS-3</v>
      </c>
      <c r="K7" s="88" t="s">
        <v>27</v>
      </c>
      <c r="L7" s="89"/>
    </row>
    <row r="8" s="61" customFormat="1" ht="25.1" customHeight="1" spans="1:12">
      <c r="A8" s="93">
        <v>4</v>
      </c>
      <c r="B8" s="94" t="s">
        <v>10</v>
      </c>
      <c r="C8" s="95">
        <v>1</v>
      </c>
      <c r="D8" s="86" t="str">
        <f>计算表!C8</f>
        <v>503000036919</v>
      </c>
      <c r="E8" s="34" t="str">
        <f>计算表!D8</f>
        <v>计算机</v>
      </c>
      <c r="F8" s="34" t="str">
        <f>计算表!E8</f>
        <v>DELL210L</v>
      </c>
      <c r="G8" s="96"/>
      <c r="H8" s="34" t="str">
        <f>计算表!G8</f>
        <v>供水分公司仓库</v>
      </c>
      <c r="I8" s="38">
        <f>计算表!J8</f>
        <v>39447</v>
      </c>
      <c r="J8" s="87" t="str">
        <f>计算表!N8</f>
        <v>GS-4</v>
      </c>
      <c r="K8" s="88" t="s">
        <v>27</v>
      </c>
      <c r="L8" s="89"/>
    </row>
    <row r="9" s="61" customFormat="1" ht="25.1" customHeight="1" spans="1:12">
      <c r="A9" s="93">
        <v>5</v>
      </c>
      <c r="B9" s="94" t="s">
        <v>10</v>
      </c>
      <c r="C9" s="95">
        <v>1</v>
      </c>
      <c r="D9" s="86" t="str">
        <f>计算表!C9</f>
        <v>503000037000</v>
      </c>
      <c r="E9" s="34" t="str">
        <f>计算表!D9</f>
        <v>计算机</v>
      </c>
      <c r="F9" s="34" t="str">
        <f>计算表!E9</f>
        <v>DELL210L</v>
      </c>
      <c r="G9" s="96"/>
      <c r="H9" s="34" t="str">
        <f>计算表!G9</f>
        <v>供水分公司仓库</v>
      </c>
      <c r="I9" s="38">
        <f>计算表!J9</f>
        <v>39447</v>
      </c>
      <c r="J9" s="87" t="str">
        <f>计算表!N9</f>
        <v>GS-5</v>
      </c>
      <c r="K9" s="88" t="s">
        <v>27</v>
      </c>
      <c r="L9" s="89"/>
    </row>
    <row r="10" s="61" customFormat="1" ht="25.1" customHeight="1" spans="1:12">
      <c r="A10" s="93">
        <v>6</v>
      </c>
      <c r="B10" s="94" t="s">
        <v>10</v>
      </c>
      <c r="C10" s="95">
        <v>1</v>
      </c>
      <c r="D10" s="86" t="str">
        <f>计算表!C10</f>
        <v>503000037001</v>
      </c>
      <c r="E10" s="34" t="str">
        <f>计算表!D10</f>
        <v>计算机</v>
      </c>
      <c r="F10" s="34" t="str">
        <f>计算表!E10</f>
        <v>DELL330</v>
      </c>
      <c r="G10" s="96"/>
      <c r="H10" s="34" t="str">
        <f>计算表!G10</f>
        <v>供水分公司仓库</v>
      </c>
      <c r="I10" s="38">
        <f>计算表!J10</f>
        <v>39447</v>
      </c>
      <c r="J10" s="87" t="str">
        <f>计算表!N10</f>
        <v>GS-6</v>
      </c>
      <c r="K10" s="88" t="s">
        <v>27</v>
      </c>
      <c r="L10" s="89"/>
    </row>
    <row r="11" s="61" customFormat="1" ht="25.1" customHeight="1" spans="1:12">
      <c r="A11" s="93">
        <v>7</v>
      </c>
      <c r="B11" s="94" t="s">
        <v>10</v>
      </c>
      <c r="C11" s="95">
        <v>1</v>
      </c>
      <c r="D11" s="86" t="str">
        <f>计算表!C11</f>
        <v>503000038540</v>
      </c>
      <c r="E11" s="34" t="str">
        <f>计算表!D11</f>
        <v>复印机</v>
      </c>
      <c r="F11" s="34" t="str">
        <f>计算表!E11</f>
        <v>MP2000</v>
      </c>
      <c r="G11" s="96"/>
      <c r="H11" s="34" t="str">
        <f>计算表!G11</f>
        <v>供水分公司仓库</v>
      </c>
      <c r="I11" s="38">
        <f>计算表!J11</f>
        <v>40175</v>
      </c>
      <c r="J11" s="87" t="str">
        <f>计算表!N11</f>
        <v>GS-7</v>
      </c>
      <c r="K11" s="88" t="s">
        <v>28</v>
      </c>
      <c r="L11" s="89"/>
    </row>
    <row r="12" s="61" customFormat="1" ht="25.1" customHeight="1" spans="1:12">
      <c r="A12" s="93">
        <v>8</v>
      </c>
      <c r="B12" s="94" t="s">
        <v>10</v>
      </c>
      <c r="C12" s="95">
        <v>1</v>
      </c>
      <c r="D12" s="86" t="str">
        <f>计算表!C12</f>
        <v>503000200486</v>
      </c>
      <c r="E12" s="34" t="str">
        <f>计算表!D12</f>
        <v>计算机</v>
      </c>
      <c r="F12" s="34" t="str">
        <f>计算表!E12</f>
        <v>HP EliteDesk 880 G1 TWR</v>
      </c>
      <c r="G12" s="96"/>
      <c r="H12" s="34" t="str">
        <f>计算表!G12</f>
        <v>供水分公司仓库</v>
      </c>
      <c r="I12" s="38">
        <f>计算表!J12</f>
        <v>42004</v>
      </c>
      <c r="J12" s="87" t="str">
        <f>计算表!N12</f>
        <v>GS-8</v>
      </c>
      <c r="K12" s="88" t="s">
        <v>27</v>
      </c>
      <c r="L12" s="89"/>
    </row>
    <row r="13" s="61" customFormat="1" ht="25.1" customHeight="1" spans="1:12">
      <c r="A13" s="93">
        <v>9</v>
      </c>
      <c r="B13" s="94" t="s">
        <v>10</v>
      </c>
      <c r="C13" s="95">
        <v>1</v>
      </c>
      <c r="D13" s="86" t="str">
        <f>计算表!C13</f>
        <v>503000172523</v>
      </c>
      <c r="E13" s="34" t="str">
        <f>计算表!D13</f>
        <v>计算机</v>
      </c>
      <c r="F13" s="34" t="str">
        <f>计算表!E13</f>
        <v>dell  390</v>
      </c>
      <c r="G13" s="96"/>
      <c r="H13" s="34" t="str">
        <f>计算表!G13</f>
        <v>供水分公司仓库</v>
      </c>
      <c r="I13" s="38">
        <f>计算表!J13</f>
        <v>41263</v>
      </c>
      <c r="J13" s="87" t="str">
        <f>计算表!N13</f>
        <v>GS-9</v>
      </c>
      <c r="K13" s="88" t="s">
        <v>27</v>
      </c>
      <c r="L13" s="89"/>
    </row>
    <row r="14" s="61" customFormat="1" ht="25.1" customHeight="1" spans="1:12">
      <c r="A14" s="93">
        <v>10</v>
      </c>
      <c r="B14" s="94" t="s">
        <v>10</v>
      </c>
      <c r="C14" s="95">
        <v>1</v>
      </c>
      <c r="D14" s="86" t="str">
        <f>计算表!C14</f>
        <v>503000184005</v>
      </c>
      <c r="E14" s="34" t="str">
        <f>计算表!D14</f>
        <v>打印机</v>
      </c>
      <c r="F14" s="34" t="str">
        <f>计算表!E14</f>
        <v>HP1008</v>
      </c>
      <c r="G14" s="96"/>
      <c r="H14" s="34" t="str">
        <f>计算表!G14</f>
        <v>供水分公司仓库</v>
      </c>
      <c r="I14" s="38">
        <f>计算表!J14</f>
        <v>41625</v>
      </c>
      <c r="J14" s="87" t="str">
        <f>计算表!N14</f>
        <v>GS-10</v>
      </c>
      <c r="K14" s="88" t="s">
        <v>28</v>
      </c>
      <c r="L14" s="89"/>
    </row>
    <row r="15" s="61" customFormat="1" ht="25.1" customHeight="1" spans="1:12">
      <c r="A15" s="93">
        <v>11</v>
      </c>
      <c r="B15" s="94" t="s">
        <v>10</v>
      </c>
      <c r="C15" s="95">
        <v>1</v>
      </c>
      <c r="D15" s="86" t="str">
        <f>计算表!C15</f>
        <v>503000038931</v>
      </c>
      <c r="E15" s="34" t="str">
        <f>计算表!D15</f>
        <v>打印机</v>
      </c>
      <c r="F15" s="34" t="str">
        <f>计算表!E15</f>
        <v>HP 5000</v>
      </c>
      <c r="G15" s="96"/>
      <c r="H15" s="34" t="str">
        <f>计算表!G15</f>
        <v>供水分公司仓库</v>
      </c>
      <c r="I15" s="38">
        <f>计算表!J15</f>
        <v>40543</v>
      </c>
      <c r="J15" s="87" t="str">
        <f>计算表!N15</f>
        <v>GS-11</v>
      </c>
      <c r="K15" s="88" t="s">
        <v>28</v>
      </c>
      <c r="L15" s="89"/>
    </row>
    <row r="16" s="61" customFormat="1" ht="25.1" customHeight="1" spans="1:12">
      <c r="A16" s="93">
        <v>12</v>
      </c>
      <c r="B16" s="94" t="s">
        <v>10</v>
      </c>
      <c r="C16" s="95">
        <v>1</v>
      </c>
      <c r="D16" s="86" t="str">
        <f>计算表!C16</f>
        <v>503000038828</v>
      </c>
      <c r="E16" s="34" t="str">
        <f>计算表!D16</f>
        <v>投影机</v>
      </c>
      <c r="F16" s="34" t="str">
        <f>计算表!E16</f>
        <v>VPL-DX11</v>
      </c>
      <c r="G16" s="96"/>
      <c r="H16" s="34" t="str">
        <f>计算表!G16</f>
        <v>供水分公司仓库</v>
      </c>
      <c r="I16" s="38">
        <f>计算表!J16</f>
        <v>40543</v>
      </c>
      <c r="J16" s="87" t="str">
        <f>计算表!N16</f>
        <v>GS-12</v>
      </c>
      <c r="K16" s="88" t="s">
        <v>29</v>
      </c>
      <c r="L16" s="89"/>
    </row>
    <row r="17" s="61" customFormat="1" ht="25.1" customHeight="1" spans="1:12">
      <c r="A17" s="93">
        <v>13</v>
      </c>
      <c r="B17" s="94" t="s">
        <v>10</v>
      </c>
      <c r="C17" s="95">
        <v>1</v>
      </c>
      <c r="D17" s="86" t="str">
        <f>计算表!C17</f>
        <v>503000172532</v>
      </c>
      <c r="E17" s="34" t="str">
        <f>计算表!D17</f>
        <v>计算机</v>
      </c>
      <c r="F17" s="34" t="str">
        <f>计算表!E17</f>
        <v>760</v>
      </c>
      <c r="G17" s="96"/>
      <c r="H17" s="34" t="str">
        <f>计算表!G17</f>
        <v>供水分公司仓库</v>
      </c>
      <c r="I17" s="38">
        <f>计算表!J17</f>
        <v>41263</v>
      </c>
      <c r="J17" s="87" t="str">
        <f>计算表!N17</f>
        <v>GS-13</v>
      </c>
      <c r="K17" s="88" t="s">
        <v>27</v>
      </c>
      <c r="L17" s="89"/>
    </row>
    <row r="18" s="61" customFormat="1" ht="25.1" customHeight="1" spans="1:12">
      <c r="A18" s="93">
        <v>14</v>
      </c>
      <c r="B18" s="94" t="s">
        <v>10</v>
      </c>
      <c r="C18" s="95">
        <v>1</v>
      </c>
      <c r="D18" s="86" t="str">
        <f>计算表!C18</f>
        <v>503000203247</v>
      </c>
      <c r="E18" s="34" t="str">
        <f>计算表!D18</f>
        <v>针式打印机</v>
      </c>
      <c r="F18" s="34" t="str">
        <f>计算表!E18</f>
        <v>LQ-630K</v>
      </c>
      <c r="G18" s="96"/>
      <c r="H18" s="34" t="str">
        <f>计算表!G18</f>
        <v>供水分公司仓库</v>
      </c>
      <c r="I18" s="38">
        <f>计算表!J18</f>
        <v>42262</v>
      </c>
      <c r="J18" s="87" t="str">
        <f>计算表!N18</f>
        <v>GS-14</v>
      </c>
      <c r="K18" s="88" t="s">
        <v>28</v>
      </c>
      <c r="L18" s="89"/>
    </row>
    <row r="19" s="61" customFormat="1" ht="25.1" customHeight="1" spans="1:12">
      <c r="A19" s="93">
        <v>15</v>
      </c>
      <c r="B19" s="94" t="s">
        <v>10</v>
      </c>
      <c r="C19" s="95">
        <v>1</v>
      </c>
      <c r="D19" s="86" t="str">
        <f>计算表!C19</f>
        <v>503000212337</v>
      </c>
      <c r="E19" s="34" t="str">
        <f>计算表!D19</f>
        <v>计算机</v>
      </c>
      <c r="F19" s="34" t="str">
        <f>计算表!E19</f>
        <v>OPTIPLEX7040</v>
      </c>
      <c r="G19" s="96"/>
      <c r="H19" s="34" t="str">
        <f>计算表!G19</f>
        <v>供水分公司仓库</v>
      </c>
      <c r="I19" s="38">
        <f>计算表!J19</f>
        <v>42369</v>
      </c>
      <c r="J19" s="87" t="str">
        <f>计算表!N19</f>
        <v>GS-15</v>
      </c>
      <c r="K19" s="88" t="s">
        <v>27</v>
      </c>
      <c r="L19" s="89"/>
    </row>
    <row r="20" s="61" customFormat="1" ht="25.1" customHeight="1" spans="1:12">
      <c r="A20" s="93">
        <v>16</v>
      </c>
      <c r="B20" s="94" t="s">
        <v>10</v>
      </c>
      <c r="C20" s="95">
        <v>1</v>
      </c>
      <c r="D20" s="86" t="str">
        <f>计算表!C20</f>
        <v>503000038377</v>
      </c>
      <c r="E20" s="34" t="str">
        <f>计算表!D20</f>
        <v>双面打印机</v>
      </c>
      <c r="F20" s="34" t="str">
        <f>计算表!E20</f>
        <v>HP5200</v>
      </c>
      <c r="G20" s="96"/>
      <c r="H20" s="34" t="str">
        <f>计算表!G20</f>
        <v>供水分公司仓库</v>
      </c>
      <c r="I20" s="38">
        <f>计算表!J20</f>
        <v>40175</v>
      </c>
      <c r="J20" s="87" t="str">
        <f>计算表!N20</f>
        <v>GS-16</v>
      </c>
      <c r="K20" s="88" t="s">
        <v>28</v>
      </c>
      <c r="L20" s="89"/>
    </row>
    <row r="21" s="61" customFormat="1" ht="25.1" customHeight="1" spans="1:12">
      <c r="A21" s="93">
        <v>17</v>
      </c>
      <c r="B21" s="94" t="s">
        <v>10</v>
      </c>
      <c r="C21" s="95">
        <v>1</v>
      </c>
      <c r="D21" s="86" t="str">
        <f>计算表!C21</f>
        <v>503000038505</v>
      </c>
      <c r="E21" s="34" t="str">
        <f>计算表!D21</f>
        <v>复印机</v>
      </c>
      <c r="F21" s="34" t="str">
        <f>计算表!E21</f>
        <v>MP3350B</v>
      </c>
      <c r="G21" s="96"/>
      <c r="H21" s="34" t="str">
        <f>计算表!G21</f>
        <v>供水分公司仓库</v>
      </c>
      <c r="I21" s="38">
        <f>计算表!J21</f>
        <v>40175</v>
      </c>
      <c r="J21" s="87" t="str">
        <f>计算表!N21</f>
        <v>GS-17</v>
      </c>
      <c r="K21" s="88" t="s">
        <v>28</v>
      </c>
      <c r="L21" s="89"/>
    </row>
    <row r="22" s="61" customFormat="1" ht="25.1" customHeight="1" spans="1:12">
      <c r="A22" s="93">
        <v>18</v>
      </c>
      <c r="B22" s="94" t="s">
        <v>10</v>
      </c>
      <c r="C22" s="95">
        <v>1</v>
      </c>
      <c r="D22" s="86" t="str">
        <f>计算表!C22</f>
        <v>503000038867</v>
      </c>
      <c r="E22" s="34" t="str">
        <f>计算表!D22</f>
        <v>照相机</v>
      </c>
      <c r="F22" s="34" t="str">
        <f>计算表!E22</f>
        <v>SONY TX9</v>
      </c>
      <c r="G22" s="96"/>
      <c r="H22" s="34" t="str">
        <f>计算表!G22</f>
        <v>供水分公司仓库</v>
      </c>
      <c r="I22" s="38">
        <f>计算表!J22</f>
        <v>40543</v>
      </c>
      <c r="J22" s="87" t="str">
        <f>计算表!N22</f>
        <v>GS-18</v>
      </c>
      <c r="K22" s="88" t="s">
        <v>28</v>
      </c>
      <c r="L22" s="89"/>
    </row>
    <row r="23" s="61" customFormat="1" ht="25.1" customHeight="1" spans="1:12">
      <c r="A23" s="93">
        <v>19</v>
      </c>
      <c r="B23" s="94" t="s">
        <v>10</v>
      </c>
      <c r="C23" s="95">
        <v>1</v>
      </c>
      <c r="D23" s="86" t="str">
        <f>计算表!C23</f>
        <v>503000038868</v>
      </c>
      <c r="E23" s="34" t="str">
        <f>计算表!D23</f>
        <v>照相机</v>
      </c>
      <c r="F23" s="34" t="str">
        <f>计算表!E23</f>
        <v>SONY TX9</v>
      </c>
      <c r="G23" s="96"/>
      <c r="H23" s="34" t="str">
        <f>计算表!G23</f>
        <v>供水分公司仓库</v>
      </c>
      <c r="I23" s="38">
        <f>计算表!J23</f>
        <v>40543</v>
      </c>
      <c r="J23" s="87" t="str">
        <f>计算表!N23</f>
        <v>GS-19</v>
      </c>
      <c r="K23" s="88" t="s">
        <v>28</v>
      </c>
      <c r="L23" s="89"/>
    </row>
    <row r="24" s="61" customFormat="1" ht="25.1" customHeight="1" spans="1:12">
      <c r="A24" s="93">
        <v>20</v>
      </c>
      <c r="B24" s="94" t="s">
        <v>10</v>
      </c>
      <c r="C24" s="95">
        <v>1</v>
      </c>
      <c r="D24" s="86" t="str">
        <f>计算表!C24</f>
        <v>503000038964</v>
      </c>
      <c r="E24" s="34" t="str">
        <f>计算表!D24</f>
        <v>计算机</v>
      </c>
      <c r="F24" s="34" t="str">
        <f>计算表!E24</f>
        <v>DELL 380/5400</v>
      </c>
      <c r="G24" s="96"/>
      <c r="H24" s="34" t="str">
        <f>计算表!G24</f>
        <v>供水分公司仓库</v>
      </c>
      <c r="I24" s="38">
        <f>计算表!J24</f>
        <v>40543</v>
      </c>
      <c r="J24" s="87" t="str">
        <f>计算表!N24</f>
        <v>GS-20</v>
      </c>
      <c r="K24" s="88" t="s">
        <v>27</v>
      </c>
      <c r="L24" s="89"/>
    </row>
    <row r="25" s="61" customFormat="1" ht="25.1" customHeight="1" spans="1:12">
      <c r="A25" s="93">
        <v>21</v>
      </c>
      <c r="B25" s="94" t="s">
        <v>10</v>
      </c>
      <c r="C25" s="95">
        <v>1</v>
      </c>
      <c r="D25" s="86" t="str">
        <f>计算表!C25</f>
        <v>503000039144</v>
      </c>
      <c r="E25" s="34" t="str">
        <f>计算表!D25</f>
        <v>计算机_税控</v>
      </c>
      <c r="F25" s="34" t="str">
        <f>计算表!E25</f>
        <v>W4060V</v>
      </c>
      <c r="G25" s="96"/>
      <c r="H25" s="34" t="str">
        <f>计算表!G25</f>
        <v>供水分公司仓库</v>
      </c>
      <c r="I25" s="38">
        <f>计算表!J25</f>
        <v>40543</v>
      </c>
      <c r="J25" s="87" t="str">
        <f>计算表!N25</f>
        <v>GS-21</v>
      </c>
      <c r="K25" s="88" t="s">
        <v>27</v>
      </c>
      <c r="L25" s="89"/>
    </row>
    <row r="26" s="61" customFormat="1" ht="25.1" customHeight="1" spans="1:12">
      <c r="A26" s="93">
        <v>22</v>
      </c>
      <c r="B26" s="94" t="s">
        <v>10</v>
      </c>
      <c r="C26" s="95">
        <v>1</v>
      </c>
      <c r="D26" s="86" t="str">
        <f>计算表!C26</f>
        <v>503000039146</v>
      </c>
      <c r="E26" s="34" t="str">
        <f>计算表!D26</f>
        <v>打印机</v>
      </c>
      <c r="F26" s="34" t="str">
        <f>计算表!E26</f>
        <v>HP 5200</v>
      </c>
      <c r="G26" s="96"/>
      <c r="H26" s="34" t="str">
        <f>计算表!G26</f>
        <v>供水分公司仓库</v>
      </c>
      <c r="I26" s="38">
        <f>计算表!J26</f>
        <v>40543</v>
      </c>
      <c r="J26" s="87" t="str">
        <f>计算表!N26</f>
        <v>GS-22</v>
      </c>
      <c r="K26" s="88" t="s">
        <v>28</v>
      </c>
      <c r="L26" s="89"/>
    </row>
    <row r="27" s="61" customFormat="1" ht="25.1" customHeight="1" spans="1:12">
      <c r="A27" s="93">
        <v>23</v>
      </c>
      <c r="B27" s="94" t="s">
        <v>10</v>
      </c>
      <c r="C27" s="95">
        <v>1</v>
      </c>
      <c r="D27" s="86" t="str">
        <f>计算表!C27</f>
        <v>503000039147</v>
      </c>
      <c r="E27" s="34" t="str">
        <f>计算表!D27</f>
        <v>打印机</v>
      </c>
      <c r="F27" s="34" t="str">
        <f>计算表!E27</f>
        <v>HP 5200</v>
      </c>
      <c r="G27" s="96"/>
      <c r="H27" s="34" t="str">
        <f>计算表!G27</f>
        <v>供水分公司仓库</v>
      </c>
      <c r="I27" s="38">
        <f>计算表!J27</f>
        <v>40543</v>
      </c>
      <c r="J27" s="87" t="str">
        <f>计算表!N27</f>
        <v>GS-23</v>
      </c>
      <c r="K27" s="88" t="s">
        <v>28</v>
      </c>
      <c r="L27" s="89"/>
    </row>
    <row r="28" s="61" customFormat="1" ht="25.1" customHeight="1" spans="1:12">
      <c r="A28" s="93">
        <v>24</v>
      </c>
      <c r="B28" s="94" t="s">
        <v>10</v>
      </c>
      <c r="C28" s="95">
        <v>1</v>
      </c>
      <c r="D28" s="86" t="str">
        <f>计算表!C28</f>
        <v>503000039148</v>
      </c>
      <c r="E28" s="34" t="str">
        <f>计算表!D28</f>
        <v>打印机</v>
      </c>
      <c r="F28" s="34" t="str">
        <f>计算表!E28</f>
        <v>HP 5200</v>
      </c>
      <c r="G28" s="96"/>
      <c r="H28" s="34" t="str">
        <f>计算表!G28</f>
        <v>供水分公司仓库</v>
      </c>
      <c r="I28" s="38">
        <f>计算表!J28</f>
        <v>40543</v>
      </c>
      <c r="J28" s="87" t="str">
        <f>计算表!N28</f>
        <v>GS-24</v>
      </c>
      <c r="K28" s="88" t="s">
        <v>28</v>
      </c>
      <c r="L28" s="89"/>
    </row>
    <row r="29" s="61" customFormat="1" ht="25.1" customHeight="1" spans="1:12">
      <c r="A29" s="93">
        <v>25</v>
      </c>
      <c r="B29" s="94" t="s">
        <v>10</v>
      </c>
      <c r="C29" s="95">
        <v>1</v>
      </c>
      <c r="D29" s="86" t="str">
        <f>计算表!C29</f>
        <v>503000039149</v>
      </c>
      <c r="E29" s="34" t="str">
        <f>计算表!D29</f>
        <v>打印机</v>
      </c>
      <c r="F29" s="34" t="str">
        <f>计算表!E29</f>
        <v>HP 5200</v>
      </c>
      <c r="G29" s="96"/>
      <c r="H29" s="34" t="str">
        <f>计算表!G29</f>
        <v>供水分公司仓库</v>
      </c>
      <c r="I29" s="38">
        <f>计算表!J29</f>
        <v>40543</v>
      </c>
      <c r="J29" s="87" t="str">
        <f>计算表!N29</f>
        <v>GS-25</v>
      </c>
      <c r="K29" s="88" t="s">
        <v>28</v>
      </c>
      <c r="L29" s="89"/>
    </row>
    <row r="30" s="61" customFormat="1" ht="25.1" customHeight="1" spans="1:12">
      <c r="A30" s="93">
        <v>26</v>
      </c>
      <c r="B30" s="94" t="s">
        <v>10</v>
      </c>
      <c r="C30" s="95">
        <v>1</v>
      </c>
      <c r="D30" s="86" t="str">
        <f>计算表!C30</f>
        <v>503000039150</v>
      </c>
      <c r="E30" s="34" t="str">
        <f>计算表!D30</f>
        <v>打印机</v>
      </c>
      <c r="F30" s="34" t="str">
        <f>计算表!E30</f>
        <v>HP 5200</v>
      </c>
      <c r="G30" s="96"/>
      <c r="H30" s="34" t="str">
        <f>计算表!G30</f>
        <v>供水分公司仓库</v>
      </c>
      <c r="I30" s="38">
        <f>计算表!J30</f>
        <v>40543</v>
      </c>
      <c r="J30" s="87" t="str">
        <f>计算表!N30</f>
        <v>GS-26</v>
      </c>
      <c r="K30" s="88" t="s">
        <v>28</v>
      </c>
      <c r="L30" s="89"/>
    </row>
    <row r="31" s="61" customFormat="1" ht="25.1" customHeight="1" spans="1:12">
      <c r="A31" s="93">
        <v>27</v>
      </c>
      <c r="B31" s="94" t="s">
        <v>10</v>
      </c>
      <c r="C31" s="95">
        <v>1</v>
      </c>
      <c r="D31" s="86" t="str">
        <f>计算表!C31</f>
        <v>503000039668</v>
      </c>
      <c r="E31" s="34" t="str">
        <f>计算表!D31</f>
        <v>装订机</v>
      </c>
      <c r="F31" s="34" t="str">
        <f>计算表!E31</f>
        <v>NB-200</v>
      </c>
      <c r="G31" s="96"/>
      <c r="H31" s="34" t="str">
        <f>计算表!G31</f>
        <v>供水分公司仓库</v>
      </c>
      <c r="I31" s="38">
        <f>计算表!J31</f>
        <v>40908</v>
      </c>
      <c r="J31" s="87" t="str">
        <f>计算表!N31</f>
        <v>GS-27</v>
      </c>
      <c r="K31" s="88" t="s">
        <v>28</v>
      </c>
      <c r="L31" s="89"/>
    </row>
    <row r="32" s="61" customFormat="1" ht="25.1" customHeight="1" spans="1:12">
      <c r="A32" s="93">
        <v>28</v>
      </c>
      <c r="B32" s="94" t="s">
        <v>10</v>
      </c>
      <c r="C32" s="95">
        <v>1</v>
      </c>
      <c r="D32" s="86" t="str">
        <f>计算表!C32</f>
        <v>503000172525</v>
      </c>
      <c r="E32" s="34" t="str">
        <f>计算表!D32</f>
        <v>计算机</v>
      </c>
      <c r="F32" s="34" t="str">
        <f>计算表!E32</f>
        <v>dell  790</v>
      </c>
      <c r="G32" s="96"/>
      <c r="H32" s="34" t="str">
        <f>计算表!G32</f>
        <v>供水分公司仓库</v>
      </c>
      <c r="I32" s="38">
        <f>计算表!J32</f>
        <v>41263</v>
      </c>
      <c r="J32" s="87" t="str">
        <f>计算表!N32</f>
        <v>GS-28</v>
      </c>
      <c r="K32" s="88" t="s">
        <v>27</v>
      </c>
      <c r="L32" s="89"/>
    </row>
    <row r="33" s="61" customFormat="1" ht="25.1" customHeight="1" spans="1:12">
      <c r="A33" s="93">
        <v>29</v>
      </c>
      <c r="B33" s="94" t="s">
        <v>10</v>
      </c>
      <c r="C33" s="95">
        <v>1</v>
      </c>
      <c r="D33" s="86" t="str">
        <f>计算表!C33</f>
        <v>503000200071</v>
      </c>
      <c r="E33" s="34" t="str">
        <f>计算表!D33</f>
        <v>复印机</v>
      </c>
      <c r="F33" s="34" t="str">
        <f>计算表!E33</f>
        <v>无</v>
      </c>
      <c r="G33" s="96"/>
      <c r="H33" s="34" t="str">
        <f>计算表!G33</f>
        <v>供水分公司仓库</v>
      </c>
      <c r="I33" s="38">
        <f>计算表!J33</f>
        <v>42004</v>
      </c>
      <c r="J33" s="87" t="str">
        <f>计算表!N33</f>
        <v>GS-29</v>
      </c>
      <c r="K33" s="88" t="s">
        <v>28</v>
      </c>
      <c r="L33" s="89"/>
    </row>
    <row r="34" s="61" customFormat="1" ht="25.1" customHeight="1" spans="1:12">
      <c r="A34" s="93">
        <v>30</v>
      </c>
      <c r="B34" s="94" t="s">
        <v>10</v>
      </c>
      <c r="C34" s="95">
        <v>1</v>
      </c>
      <c r="D34" s="86" t="str">
        <f>计算表!C34</f>
        <v>503000200072</v>
      </c>
      <c r="E34" s="34" t="str">
        <f>计算表!D34</f>
        <v>打印一体机</v>
      </c>
      <c r="F34" s="34" t="str">
        <f>计算表!E34</f>
        <v>无</v>
      </c>
      <c r="G34" s="96"/>
      <c r="H34" s="34" t="str">
        <f>计算表!G34</f>
        <v>供水分公司仓库</v>
      </c>
      <c r="I34" s="38">
        <f>计算表!J34</f>
        <v>42004</v>
      </c>
      <c r="J34" s="87" t="str">
        <f>计算表!N34</f>
        <v>GS-30</v>
      </c>
      <c r="K34" s="88" t="s">
        <v>28</v>
      </c>
      <c r="L34" s="89"/>
    </row>
    <row r="35" s="61" customFormat="1" ht="25.1" customHeight="1" spans="1:12">
      <c r="A35" s="93">
        <v>31</v>
      </c>
      <c r="B35" s="94" t="s">
        <v>10</v>
      </c>
      <c r="C35" s="95">
        <v>1</v>
      </c>
      <c r="D35" s="86" t="str">
        <f>计算表!C35</f>
        <v>503000200073</v>
      </c>
      <c r="E35" s="34" t="str">
        <f>计算表!D35</f>
        <v>投影仪</v>
      </c>
      <c r="F35" s="34" t="str">
        <f>计算表!E35</f>
        <v>无</v>
      </c>
      <c r="G35" s="96"/>
      <c r="H35" s="34" t="str">
        <f>计算表!G35</f>
        <v>供水分公司仓库</v>
      </c>
      <c r="I35" s="38">
        <f>计算表!J35</f>
        <v>42004</v>
      </c>
      <c r="J35" s="87" t="str">
        <f>计算表!N35</f>
        <v>GS-31</v>
      </c>
      <c r="K35" s="88" t="s">
        <v>29</v>
      </c>
      <c r="L35" s="89"/>
    </row>
    <row r="36" s="61" customFormat="1" ht="25.1" customHeight="1" spans="1:12">
      <c r="A36" s="93">
        <v>32</v>
      </c>
      <c r="B36" s="94" t="s">
        <v>10</v>
      </c>
      <c r="C36" s="95">
        <v>1</v>
      </c>
      <c r="D36" s="86" t="str">
        <f>计算表!C36</f>
        <v>503000203220</v>
      </c>
      <c r="E36" s="34" t="str">
        <f>计算表!D36</f>
        <v>笔记本电脑</v>
      </c>
      <c r="F36" s="34" t="str">
        <f>计算表!E36</f>
        <v>DELL6430</v>
      </c>
      <c r="G36" s="96"/>
      <c r="H36" s="34" t="str">
        <f>计算表!G36</f>
        <v>供水分公司仓库</v>
      </c>
      <c r="I36" s="38">
        <f>计算表!J36</f>
        <v>42262</v>
      </c>
      <c r="J36" s="87" t="str">
        <f>计算表!N36</f>
        <v>GS-32</v>
      </c>
      <c r="K36" s="88" t="s">
        <v>28</v>
      </c>
      <c r="L36" s="89"/>
    </row>
    <row r="37" s="61" customFormat="1" ht="25.1" customHeight="1" spans="1:12">
      <c r="A37" s="93">
        <v>33</v>
      </c>
      <c r="B37" s="94" t="s">
        <v>10</v>
      </c>
      <c r="C37" s="95">
        <v>1</v>
      </c>
      <c r="D37" s="86" t="str">
        <f>计算表!C37</f>
        <v>503000212338</v>
      </c>
      <c r="E37" s="34" t="str">
        <f>计算表!D37</f>
        <v>计算机</v>
      </c>
      <c r="F37" s="34" t="str">
        <f>计算表!E37</f>
        <v>HP890</v>
      </c>
      <c r="G37" s="96"/>
      <c r="H37" s="34" t="str">
        <f>计算表!G37</f>
        <v>供水分公司仓库</v>
      </c>
      <c r="I37" s="38">
        <f>计算表!J37</f>
        <v>42369</v>
      </c>
      <c r="J37" s="87" t="str">
        <f>计算表!N37</f>
        <v>GS-33</v>
      </c>
      <c r="K37" s="88" t="s">
        <v>27</v>
      </c>
      <c r="L37" s="89"/>
    </row>
    <row r="38" s="61" customFormat="1" ht="25.1" customHeight="1" spans="1:12">
      <c r="A38" s="93">
        <v>34</v>
      </c>
      <c r="B38" s="94" t="s">
        <v>10</v>
      </c>
      <c r="C38" s="95">
        <v>1</v>
      </c>
      <c r="D38" s="86" t="str">
        <f>计算表!C38</f>
        <v>503000247160</v>
      </c>
      <c r="E38" s="34" t="str">
        <f>计算表!D38</f>
        <v>笔记本</v>
      </c>
      <c r="F38" s="34" t="str">
        <f>计算表!E38</f>
        <v>昭阳E42-80</v>
      </c>
      <c r="G38" s="96"/>
      <c r="H38" s="34" t="str">
        <f>计算表!G38</f>
        <v>供水分公司仓库</v>
      </c>
      <c r="I38" s="38">
        <f>计算表!J38</f>
        <v>43404</v>
      </c>
      <c r="J38" s="87" t="str">
        <f>计算表!N38</f>
        <v>GS-34</v>
      </c>
      <c r="K38" s="88" t="s">
        <v>28</v>
      </c>
      <c r="L38" s="89"/>
    </row>
    <row r="39" s="61" customFormat="1" ht="25.1" customHeight="1" spans="1:12">
      <c r="A39" s="93">
        <v>35</v>
      </c>
      <c r="B39" s="94" t="s">
        <v>10</v>
      </c>
      <c r="C39" s="95">
        <v>1</v>
      </c>
      <c r="D39" s="86" t="str">
        <f>计算表!C39</f>
        <v>503000039010</v>
      </c>
      <c r="E39" s="34" t="str">
        <f>计算表!D39</f>
        <v>笔记本电脑</v>
      </c>
      <c r="F39" s="34" t="str">
        <f>计算表!E39</f>
        <v>无</v>
      </c>
      <c r="G39" s="96"/>
      <c r="H39" s="34" t="str">
        <f>计算表!G39</f>
        <v>供水分公司仓库</v>
      </c>
      <c r="I39" s="38">
        <f>计算表!J39</f>
        <v>40543</v>
      </c>
      <c r="J39" s="87" t="str">
        <f>计算表!N39</f>
        <v>GS-35</v>
      </c>
      <c r="K39" s="88" t="s">
        <v>28</v>
      </c>
      <c r="L39" s="89"/>
    </row>
    <row r="40" s="61" customFormat="1" ht="25.1" customHeight="1" spans="1:12">
      <c r="A40" s="93">
        <v>36</v>
      </c>
      <c r="B40" s="94" t="s">
        <v>10</v>
      </c>
      <c r="C40" s="95">
        <v>1</v>
      </c>
      <c r="D40" s="86" t="str">
        <f>计算表!C40</f>
        <v>503000039011</v>
      </c>
      <c r="E40" s="34" t="str">
        <f>计算表!D40</f>
        <v>笔记本电脑</v>
      </c>
      <c r="F40" s="34" t="str">
        <f>计算表!E40</f>
        <v>无</v>
      </c>
      <c r="G40" s="96"/>
      <c r="H40" s="34" t="str">
        <f>计算表!G40</f>
        <v>供水分公司仓库</v>
      </c>
      <c r="I40" s="38">
        <f>计算表!J40</f>
        <v>40543</v>
      </c>
      <c r="J40" s="87" t="str">
        <f>计算表!N40</f>
        <v>GS-36</v>
      </c>
      <c r="K40" s="88" t="s">
        <v>28</v>
      </c>
      <c r="L40" s="89"/>
    </row>
    <row r="41" s="61" customFormat="1" ht="25.1" customHeight="1" spans="1:12">
      <c r="A41" s="93">
        <v>37</v>
      </c>
      <c r="B41" s="94" t="s">
        <v>10</v>
      </c>
      <c r="C41" s="95">
        <v>1</v>
      </c>
      <c r="D41" s="86" t="str">
        <f>计算表!C41</f>
        <v>503000040125</v>
      </c>
      <c r="E41" s="34" t="str">
        <f>计算表!D41</f>
        <v>录像机</v>
      </c>
      <c r="F41" s="34" t="str">
        <f>计算表!E41</f>
        <v>无</v>
      </c>
      <c r="G41" s="96"/>
      <c r="H41" s="34" t="str">
        <f>计算表!G41</f>
        <v>供水分公司仓库</v>
      </c>
      <c r="I41" s="38">
        <f>计算表!J41</f>
        <v>36586</v>
      </c>
      <c r="J41" s="87" t="str">
        <f>计算表!N41</f>
        <v>GS-37</v>
      </c>
      <c r="K41" s="88" t="s">
        <v>28</v>
      </c>
      <c r="L41" s="89"/>
    </row>
    <row r="42" s="61" customFormat="1" ht="25.1" customHeight="1" spans="1:12">
      <c r="A42" s="93">
        <v>38</v>
      </c>
      <c r="B42" s="94" t="s">
        <v>10</v>
      </c>
      <c r="C42" s="95">
        <v>1</v>
      </c>
      <c r="D42" s="86" t="str">
        <f>计算表!C42</f>
        <v>503000225531</v>
      </c>
      <c r="E42" s="34" t="str">
        <f>计算表!D42</f>
        <v>打印机</v>
      </c>
      <c r="F42" s="34" t="str">
        <f>计算表!E42</f>
        <v>A425USB10/100RJ45/</v>
      </c>
      <c r="G42" s="96"/>
      <c r="H42" s="34" t="str">
        <f>计算表!G42</f>
        <v>供水分公司仓库</v>
      </c>
      <c r="I42" s="38">
        <f>计算表!J42</f>
        <v>43069</v>
      </c>
      <c r="J42" s="87" t="str">
        <f>计算表!N42</f>
        <v>GS-38</v>
      </c>
      <c r="K42" s="88" t="s">
        <v>28</v>
      </c>
      <c r="L42" s="89"/>
    </row>
    <row r="43" s="61" customFormat="1" ht="25.1" customHeight="1" spans="1:12">
      <c r="A43" s="93">
        <v>39</v>
      </c>
      <c r="B43" s="94" t="s">
        <v>10</v>
      </c>
      <c r="C43" s="95">
        <v>1</v>
      </c>
      <c r="D43" s="86" t="str">
        <f>计算表!C43</f>
        <v>503000039155</v>
      </c>
      <c r="E43" s="34" t="str">
        <f>计算表!D43</f>
        <v>笔记本电脑</v>
      </c>
      <c r="F43" s="34" t="str">
        <f>计算表!E43</f>
        <v>IBMX201i</v>
      </c>
      <c r="G43" s="96"/>
      <c r="H43" s="34" t="str">
        <f>计算表!G43</f>
        <v>供水分公司仓库</v>
      </c>
      <c r="I43" s="38">
        <f>计算表!J43</f>
        <v>40543</v>
      </c>
      <c r="J43" s="87" t="str">
        <f>计算表!N43</f>
        <v>GS-39</v>
      </c>
      <c r="K43" s="88" t="s">
        <v>28</v>
      </c>
      <c r="L43" s="89"/>
    </row>
    <row r="44" s="61" customFormat="1" ht="25.1" customHeight="1" spans="1:12">
      <c r="A44" s="93">
        <v>40</v>
      </c>
      <c r="B44" s="94" t="s">
        <v>10</v>
      </c>
      <c r="C44" s="95">
        <v>1</v>
      </c>
      <c r="D44" s="86" t="str">
        <f>计算表!C44</f>
        <v>503000039666</v>
      </c>
      <c r="E44" s="34" t="str">
        <f>计算表!D44</f>
        <v>计算机</v>
      </c>
      <c r="F44" s="34" t="str">
        <f>计算表!E44</f>
        <v>optiplex390</v>
      </c>
      <c r="G44" s="96"/>
      <c r="H44" s="34" t="str">
        <f>计算表!G44</f>
        <v>供水分公司仓库</v>
      </c>
      <c r="I44" s="38">
        <f>计算表!J44</f>
        <v>40908</v>
      </c>
      <c r="J44" s="87" t="str">
        <f>计算表!N44</f>
        <v>GS-40</v>
      </c>
      <c r="K44" s="88" t="s">
        <v>27</v>
      </c>
      <c r="L44" s="89"/>
    </row>
    <row r="45" s="61" customFormat="1" ht="25.1" customHeight="1" spans="1:12">
      <c r="A45" s="93">
        <v>41</v>
      </c>
      <c r="B45" s="94" t="s">
        <v>10</v>
      </c>
      <c r="C45" s="95">
        <v>1</v>
      </c>
      <c r="D45" s="86" t="str">
        <f>计算表!C45</f>
        <v>503000039676</v>
      </c>
      <c r="E45" s="34" t="str">
        <f>计算表!D45</f>
        <v>一体机</v>
      </c>
      <c r="F45" s="34" t="str">
        <f>计算表!E45</f>
        <v>sansun4623</v>
      </c>
      <c r="G45" s="96"/>
      <c r="H45" s="34" t="str">
        <f>计算表!G45</f>
        <v>供水分公司仓库</v>
      </c>
      <c r="I45" s="38">
        <f>计算表!J45</f>
        <v>40908</v>
      </c>
      <c r="J45" s="87" t="str">
        <f>计算表!N45</f>
        <v>GS-41</v>
      </c>
      <c r="K45" s="88" t="s">
        <v>28</v>
      </c>
      <c r="L45" s="89"/>
    </row>
    <row r="46" s="61" customFormat="1" ht="25.1" customHeight="1" spans="1:12">
      <c r="A46" s="93">
        <v>42</v>
      </c>
      <c r="B46" s="94" t="s">
        <v>10</v>
      </c>
      <c r="C46" s="95">
        <v>1</v>
      </c>
      <c r="D46" s="86" t="str">
        <f>计算表!C46</f>
        <v>503000039179</v>
      </c>
      <c r="E46" s="34" t="str">
        <f>计算表!D46</f>
        <v>笔记本电脑</v>
      </c>
      <c r="F46" s="34" t="str">
        <f>计算表!E46</f>
        <v>G450</v>
      </c>
      <c r="G46" s="96"/>
      <c r="H46" s="34" t="str">
        <f>计算表!G46</f>
        <v>供水分公司仓库</v>
      </c>
      <c r="I46" s="38">
        <f>计算表!J46</f>
        <v>40543</v>
      </c>
      <c r="J46" s="87" t="str">
        <f>计算表!N46</f>
        <v>GS-42</v>
      </c>
      <c r="K46" s="88" t="s">
        <v>28</v>
      </c>
      <c r="L46" s="89"/>
    </row>
    <row r="47" s="61" customFormat="1" ht="25.1" customHeight="1" spans="1:12">
      <c r="A47" s="93">
        <v>43</v>
      </c>
      <c r="B47" s="94" t="s">
        <v>10</v>
      </c>
      <c r="C47" s="95">
        <v>1</v>
      </c>
      <c r="D47" s="86" t="str">
        <f>计算表!C47</f>
        <v>503000039673</v>
      </c>
      <c r="E47" s="34" t="str">
        <f>计算表!D47</f>
        <v>计算机</v>
      </c>
      <c r="F47" s="34" t="str">
        <f>计算表!E47</f>
        <v>DELL560s</v>
      </c>
      <c r="G47" s="96"/>
      <c r="H47" s="34" t="str">
        <f>计算表!G47</f>
        <v>供水分公司仓库</v>
      </c>
      <c r="I47" s="38">
        <f>计算表!J47</f>
        <v>40908</v>
      </c>
      <c r="J47" s="87" t="str">
        <f>计算表!N47</f>
        <v>GS-43</v>
      </c>
      <c r="K47" s="88" t="s">
        <v>27</v>
      </c>
      <c r="L47" s="89"/>
    </row>
    <row r="48" s="61" customFormat="1" ht="25.1" customHeight="1" spans="1:12">
      <c r="A48" s="93">
        <v>44</v>
      </c>
      <c r="B48" s="94" t="s">
        <v>10</v>
      </c>
      <c r="C48" s="95">
        <v>1</v>
      </c>
      <c r="D48" s="86" t="str">
        <f>计算表!C48</f>
        <v>503000039016</v>
      </c>
      <c r="E48" s="34" t="str">
        <f>计算表!D48</f>
        <v>计算机</v>
      </c>
      <c r="F48" s="34" t="str">
        <f>计算表!E48</f>
        <v>DELL380</v>
      </c>
      <c r="G48" s="96"/>
      <c r="H48" s="34" t="str">
        <f>计算表!G48</f>
        <v>供水分公司仓库</v>
      </c>
      <c r="I48" s="38">
        <f>计算表!J48</f>
        <v>40543</v>
      </c>
      <c r="J48" s="87" t="str">
        <f>计算表!N48</f>
        <v>GS-44</v>
      </c>
      <c r="K48" s="88" t="s">
        <v>27</v>
      </c>
      <c r="L48" s="89"/>
    </row>
    <row r="49" s="61" customFormat="1" ht="25.1" customHeight="1" spans="1:12">
      <c r="A49" s="93">
        <v>45</v>
      </c>
      <c r="B49" s="94" t="s">
        <v>10</v>
      </c>
      <c r="C49" s="95">
        <v>1</v>
      </c>
      <c r="D49" s="86" t="str">
        <f>计算表!C49</f>
        <v>503000037130</v>
      </c>
      <c r="E49" s="34" t="str">
        <f>计算表!D49</f>
        <v>计算机</v>
      </c>
      <c r="F49" s="34" t="str">
        <f>计算表!E49</f>
        <v>Optiplex360</v>
      </c>
      <c r="G49" s="96"/>
      <c r="H49" s="34" t="str">
        <f>计算表!G49</f>
        <v>供水分公司仓库</v>
      </c>
      <c r="I49" s="38">
        <f>计算表!J49</f>
        <v>39812</v>
      </c>
      <c r="J49" s="87" t="str">
        <f>计算表!N49</f>
        <v>GS-45</v>
      </c>
      <c r="K49" s="88" t="s">
        <v>27</v>
      </c>
      <c r="L49" s="89"/>
    </row>
    <row r="50" s="61" customFormat="1" ht="25.1" customHeight="1" spans="1:12">
      <c r="A50" s="93">
        <v>46</v>
      </c>
      <c r="B50" s="94" t="s">
        <v>10</v>
      </c>
      <c r="C50" s="95">
        <v>1</v>
      </c>
      <c r="D50" s="86" t="str">
        <f>计算表!C50</f>
        <v>503000038948</v>
      </c>
      <c r="E50" s="34" t="str">
        <f>计算表!D50</f>
        <v>计算机</v>
      </c>
      <c r="F50" s="34" t="str">
        <f>计算表!E50</f>
        <v>DELL 380/5400</v>
      </c>
      <c r="G50" s="96"/>
      <c r="H50" s="34" t="str">
        <f>计算表!G50</f>
        <v>供水分公司仓库</v>
      </c>
      <c r="I50" s="38">
        <f>计算表!J50</f>
        <v>40543</v>
      </c>
      <c r="J50" s="87" t="str">
        <f>计算表!N50</f>
        <v>GS-46</v>
      </c>
      <c r="K50" s="88" t="s">
        <v>27</v>
      </c>
      <c r="L50" s="89"/>
    </row>
    <row r="51" s="61" customFormat="1" ht="25.1" customHeight="1" spans="1:12">
      <c r="A51" s="93">
        <v>47</v>
      </c>
      <c r="B51" s="94" t="s">
        <v>10</v>
      </c>
      <c r="C51" s="95">
        <v>1</v>
      </c>
      <c r="D51" s="86" t="str">
        <f>计算表!C51</f>
        <v>503000039728</v>
      </c>
      <c r="E51" s="34" t="str">
        <f>计算表!D51</f>
        <v>计算机</v>
      </c>
      <c r="F51" s="34" t="str">
        <f>计算表!E51</f>
        <v>DELL380</v>
      </c>
      <c r="G51" s="96"/>
      <c r="H51" s="34" t="str">
        <f>计算表!G51</f>
        <v>供水分公司仓库</v>
      </c>
      <c r="I51" s="38">
        <f>计算表!J51</f>
        <v>40908</v>
      </c>
      <c r="J51" s="87" t="str">
        <f>计算表!N51</f>
        <v>GS-47</v>
      </c>
      <c r="K51" s="88" t="s">
        <v>27</v>
      </c>
      <c r="L51" s="89"/>
    </row>
    <row r="52" s="61" customFormat="1" ht="25.1" customHeight="1" spans="1:12">
      <c r="A52" s="93">
        <v>48</v>
      </c>
      <c r="B52" s="94" t="s">
        <v>10</v>
      </c>
      <c r="C52" s="95">
        <v>1</v>
      </c>
      <c r="D52" s="86" t="str">
        <f>计算表!C52</f>
        <v>503000184000</v>
      </c>
      <c r="E52" s="34" t="str">
        <f>计算表!D52</f>
        <v>打印机</v>
      </c>
      <c r="F52" s="34" t="str">
        <f>计算表!E52</f>
        <v>HP5200LX</v>
      </c>
      <c r="G52" s="96"/>
      <c r="H52" s="34" t="str">
        <f>计算表!G52</f>
        <v>供水分公司仓库</v>
      </c>
      <c r="I52" s="38">
        <f>计算表!J52</f>
        <v>41625</v>
      </c>
      <c r="J52" s="87" t="str">
        <f>计算表!N52</f>
        <v>GS-48</v>
      </c>
      <c r="K52" s="88" t="s">
        <v>28</v>
      </c>
      <c r="L52" s="89"/>
    </row>
    <row r="53" s="61" customFormat="1" ht="25.1" customHeight="1" spans="1:12">
      <c r="A53" s="93">
        <v>49</v>
      </c>
      <c r="B53" s="94" t="s">
        <v>10</v>
      </c>
      <c r="C53" s="95">
        <v>1</v>
      </c>
      <c r="D53" s="86" t="str">
        <f>计算表!C53</f>
        <v>503000039683</v>
      </c>
      <c r="E53" s="34" t="str">
        <f>计算表!D53</f>
        <v>计算机</v>
      </c>
      <c r="F53" s="34" t="str">
        <f>计算表!E53</f>
        <v>DELL360</v>
      </c>
      <c r="G53" s="96"/>
      <c r="H53" s="34" t="str">
        <f>计算表!G53</f>
        <v>供水分公司仓库</v>
      </c>
      <c r="I53" s="38">
        <f>计算表!J53</f>
        <v>40908</v>
      </c>
      <c r="J53" s="87" t="str">
        <f>计算表!N53</f>
        <v>GS-49</v>
      </c>
      <c r="K53" s="88" t="s">
        <v>27</v>
      </c>
      <c r="L53" s="89"/>
    </row>
    <row r="54" s="61" customFormat="1" ht="25.1" customHeight="1" spans="1:12">
      <c r="A54" s="93">
        <v>50</v>
      </c>
      <c r="B54" s="94" t="s">
        <v>10</v>
      </c>
      <c r="C54" s="95">
        <v>1</v>
      </c>
      <c r="D54" s="86" t="str">
        <f>计算表!C54</f>
        <v>503000038885</v>
      </c>
      <c r="E54" s="34" t="str">
        <f>计算表!D54</f>
        <v>打印机</v>
      </c>
      <c r="F54" s="34" t="str">
        <f>计算表!E54</f>
        <v>HP 1007</v>
      </c>
      <c r="G54" s="96"/>
      <c r="H54" s="34" t="str">
        <f>计算表!G54</f>
        <v>供水分公司仓库</v>
      </c>
      <c r="I54" s="38">
        <f>计算表!J54</f>
        <v>40543</v>
      </c>
      <c r="J54" s="87" t="str">
        <f>计算表!N54</f>
        <v>GS-50</v>
      </c>
      <c r="K54" s="88" t="s">
        <v>28</v>
      </c>
      <c r="L54" s="89"/>
    </row>
    <row r="55" s="61" customFormat="1" ht="25.1" customHeight="1" spans="1:12">
      <c r="A55" s="93">
        <v>51</v>
      </c>
      <c r="B55" s="94" t="s">
        <v>10</v>
      </c>
      <c r="C55" s="95">
        <v>1</v>
      </c>
      <c r="D55" s="86" t="str">
        <f>计算表!C55</f>
        <v>503000039021</v>
      </c>
      <c r="E55" s="34" t="str">
        <f>计算表!D55</f>
        <v>计算机</v>
      </c>
      <c r="F55" s="34" t="str">
        <f>计算表!E55</f>
        <v>Dellopti380</v>
      </c>
      <c r="G55" s="96"/>
      <c r="H55" s="34" t="str">
        <f>计算表!G55</f>
        <v>供水分公司仓库</v>
      </c>
      <c r="I55" s="38">
        <f>计算表!J55</f>
        <v>40543</v>
      </c>
      <c r="J55" s="87" t="str">
        <f>计算表!N55</f>
        <v>GS-51</v>
      </c>
      <c r="K55" s="88" t="s">
        <v>27</v>
      </c>
      <c r="L55" s="89"/>
    </row>
    <row r="56" s="61" customFormat="1" ht="25.1" customHeight="1" spans="1:12">
      <c r="A56" s="93">
        <v>52</v>
      </c>
      <c r="B56" s="94" t="s">
        <v>10</v>
      </c>
      <c r="C56" s="95">
        <v>1</v>
      </c>
      <c r="D56" s="86" t="str">
        <f>计算表!C56</f>
        <v>503000183997</v>
      </c>
      <c r="E56" s="34" t="str">
        <f>计算表!D56</f>
        <v>计算机</v>
      </c>
      <c r="F56" s="34" t="str">
        <f>计算表!E56</f>
        <v>I5/4G/500G/1G/DVDRW</v>
      </c>
      <c r="G56" s="96"/>
      <c r="H56" s="34" t="str">
        <f>计算表!G56</f>
        <v>供水分公司仓库</v>
      </c>
      <c r="I56" s="38">
        <f>计算表!J56</f>
        <v>41625</v>
      </c>
      <c r="J56" s="87" t="str">
        <f>计算表!N56</f>
        <v>GS-52</v>
      </c>
      <c r="K56" s="88" t="s">
        <v>27</v>
      </c>
      <c r="L56" s="89"/>
    </row>
    <row r="57" s="61" customFormat="1" ht="25.1" customHeight="1" spans="1:12">
      <c r="A57" s="93"/>
      <c r="B57" s="97"/>
      <c r="C57" s="95"/>
      <c r="D57" s="98"/>
      <c r="E57" s="96"/>
      <c r="F57" s="98"/>
      <c r="G57" s="96"/>
      <c r="H57" s="99"/>
      <c r="I57" s="52"/>
      <c r="J57" s="87"/>
      <c r="K57" s="88"/>
      <c r="L57" s="89"/>
    </row>
    <row r="58" s="62" customFormat="1" ht="21.35" customHeight="1" spans="1:12">
      <c r="A58" s="100" t="s">
        <v>30</v>
      </c>
      <c r="B58" s="101"/>
      <c r="C58" s="101"/>
      <c r="D58" s="101"/>
      <c r="E58" s="102"/>
      <c r="F58" s="103"/>
      <c r="G58" s="103"/>
      <c r="H58" s="104"/>
      <c r="I58" s="103"/>
      <c r="J58" s="105"/>
      <c r="K58" s="106"/>
      <c r="L58" s="107"/>
    </row>
  </sheetData>
  <autoFilter xmlns:etc="http://www.wps.cn/officeDocument/2017/etCustomData" ref="A3:L56" etc:filterBottomFollowUsedRange="0">
    <extLst/>
  </autoFilter>
  <sortState ref="A80:AE981">
    <sortCondition ref="J80:J878"/>
  </sortState>
  <mergeCells count="15">
    <mergeCell ref="A1:L1"/>
    <mergeCell ref="A2:E2"/>
    <mergeCell ref="A58:E58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conditionalFormatting sqref="L5:L57">
    <cfRule type="duplicateValues" dxfId="0" priority="8" stopIfTrue="1"/>
  </conditionalFormatting>
  <dataValidations count="1">
    <dataValidation allowBlank="1" showInputMessage="1" showErrorMessage="1" sqref="B57 E57"/>
  </dataValidations>
  <printOptions horizontalCentered="1"/>
  <pageMargins left="0.432638888888889" right="0.55" top="0.747916666666667" bottom="0.668055555555556" header="0.235416666666667" footer="0.118055555555556"/>
  <pageSetup paperSize="9" scale="57" fitToHeight="0" orientation="landscape"/>
  <headerFooter alignWithMargins="0">
    <oddFooter>&amp;C第 &amp;P 页，共 &amp;N 页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1"/>
  <sheetViews>
    <sheetView topLeftCell="A3" workbookViewId="0">
      <selection activeCell="AG35" sqref="AG35"/>
    </sheetView>
  </sheetViews>
  <sheetFormatPr defaultColWidth="14.625" defaultRowHeight="22.15" customHeight="1"/>
  <cols>
    <col min="1" max="1" width="4.625" style="4" customWidth="1"/>
    <col min="2" max="2" width="9.125" style="5" hidden="1" customWidth="1"/>
    <col min="3" max="3" width="11.875" style="4" customWidth="1"/>
    <col min="4" max="4" width="9.5" style="4" customWidth="1"/>
    <col min="5" max="5" width="15.1" style="4" customWidth="1"/>
    <col min="6" max="6" width="27.1" style="4" customWidth="1"/>
    <col min="7" max="7" width="15" style="4" customWidth="1"/>
    <col min="8" max="8" width="5" style="6" customWidth="1"/>
    <col min="9" max="9" width="6.125" style="4" customWidth="1"/>
    <col min="10" max="10" width="10.25" style="4" customWidth="1"/>
    <col min="11" max="12" width="13.25" style="4" customWidth="1"/>
    <col min="13" max="13" width="12.375" style="4" customWidth="1"/>
    <col min="14" max="14" width="7.25" style="6" customWidth="1"/>
    <col min="15" max="15" width="8" style="4" hidden="1" customWidth="1"/>
    <col min="16" max="16" width="9.875" style="4" hidden="1" customWidth="1"/>
    <col min="17" max="17" width="8.5" style="4" hidden="1" customWidth="1"/>
    <col min="18" max="18" width="11.125" style="4" hidden="1" customWidth="1"/>
    <col min="19" max="19" width="8.625" style="4" hidden="1" customWidth="1"/>
    <col min="20" max="20" width="10.5" style="4" hidden="1" customWidth="1"/>
    <col min="21" max="21" width="9.625" style="4" hidden="1" customWidth="1"/>
    <col min="22" max="22" width="12.5" style="4" hidden="1" customWidth="1"/>
    <col min="23" max="23" width="8.5" style="4" hidden="1" customWidth="1"/>
    <col min="24" max="24" width="8.25" style="4" hidden="1" customWidth="1"/>
    <col min="25" max="25" width="8.75" style="4" hidden="1" customWidth="1"/>
    <col min="26" max="30" width="9.125" style="4" hidden="1" customWidth="1"/>
    <col min="31" max="31" width="9" style="4" customWidth="1"/>
    <col min="32" max="32" width="12" style="4" customWidth="1"/>
    <col min="33" max="16384" width="14.625" style="4"/>
  </cols>
  <sheetData>
    <row r="1" s="1" customFormat="1" customHeight="1" spans="1:32">
      <c r="A1" s="7" t="s">
        <v>31</v>
      </c>
      <c r="B1" s="8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</row>
    <row r="2" s="1" customFormat="1" customHeight="1" spans="1:32">
      <c r="A2" s="5" t="s">
        <v>13</v>
      </c>
      <c r="B2" s="5"/>
      <c r="C2" s="5"/>
      <c r="D2" s="5"/>
      <c r="E2" s="5"/>
      <c r="F2" s="5"/>
      <c r="G2" s="5"/>
      <c r="H2" s="9" t="s">
        <v>14</v>
      </c>
      <c r="I2" s="9"/>
      <c r="J2" s="9"/>
      <c r="K2" s="9"/>
      <c r="L2" s="9"/>
      <c r="M2" s="10"/>
      <c r="N2" s="11"/>
      <c r="O2" s="5"/>
      <c r="P2" s="5"/>
      <c r="Q2" s="5"/>
      <c r="R2" s="5"/>
      <c r="S2" s="5"/>
      <c r="T2" s="5"/>
      <c r="U2" s="5"/>
      <c r="V2" s="5"/>
      <c r="W2" s="12"/>
      <c r="X2" s="12"/>
      <c r="Y2" s="12"/>
      <c r="Z2" s="12"/>
      <c r="AA2" s="12"/>
      <c r="AB2" s="12"/>
      <c r="AC2" s="12"/>
      <c r="AD2" s="12"/>
      <c r="AE2" s="13"/>
      <c r="AF2" s="13"/>
    </row>
    <row r="3" s="1" customFormat="1" customHeight="1" spans="1:32">
      <c r="A3" s="14" t="s">
        <v>0</v>
      </c>
      <c r="B3" s="15" t="s">
        <v>32</v>
      </c>
      <c r="C3" s="16" t="s">
        <v>33</v>
      </c>
      <c r="D3" s="16" t="s">
        <v>18</v>
      </c>
      <c r="E3" s="16" t="s">
        <v>19</v>
      </c>
      <c r="F3" s="16" t="s">
        <v>34</v>
      </c>
      <c r="G3" s="16" t="s">
        <v>35</v>
      </c>
      <c r="H3" s="17" t="s">
        <v>36</v>
      </c>
      <c r="I3" s="17" t="s">
        <v>2</v>
      </c>
      <c r="J3" s="18" t="s">
        <v>37</v>
      </c>
      <c r="K3" s="19" t="s">
        <v>38</v>
      </c>
      <c r="L3" s="19" t="s">
        <v>39</v>
      </c>
      <c r="M3" s="19" t="s">
        <v>40</v>
      </c>
      <c r="N3" s="19" t="s">
        <v>23</v>
      </c>
      <c r="O3" s="16" t="s">
        <v>41</v>
      </c>
      <c r="P3" s="16"/>
      <c r="Q3" s="16"/>
      <c r="R3" s="16"/>
      <c r="S3" s="20" t="s">
        <v>42</v>
      </c>
      <c r="T3" s="21"/>
      <c r="U3" s="21"/>
      <c r="V3" s="21"/>
      <c r="W3" s="20" t="s">
        <v>43</v>
      </c>
      <c r="X3" s="21"/>
      <c r="Y3" s="21"/>
      <c r="Z3" s="21"/>
      <c r="AA3" s="20" t="s">
        <v>44</v>
      </c>
      <c r="AB3" s="21"/>
      <c r="AC3" s="21"/>
      <c r="AD3" s="22"/>
      <c r="AE3" s="23" t="s">
        <v>45</v>
      </c>
      <c r="AF3" s="24" t="s">
        <v>46</v>
      </c>
    </row>
    <row r="4" s="1" customFormat="1" ht="27" customHeight="1" spans="1:32">
      <c r="A4" s="14"/>
      <c r="B4" s="15"/>
      <c r="C4" s="16"/>
      <c r="D4" s="16"/>
      <c r="E4" s="16"/>
      <c r="F4" s="16"/>
      <c r="G4" s="16"/>
      <c r="H4" s="17"/>
      <c r="I4" s="17"/>
      <c r="J4" s="25"/>
      <c r="K4" s="19"/>
      <c r="L4" s="19"/>
      <c r="M4" s="19"/>
      <c r="N4" s="19"/>
      <c r="O4" s="26" t="s">
        <v>47</v>
      </c>
      <c r="P4" s="24" t="s">
        <v>48</v>
      </c>
      <c r="Q4" s="27" t="s">
        <v>49</v>
      </c>
      <c r="R4" s="28" t="s">
        <v>50</v>
      </c>
      <c r="S4" s="26" t="s">
        <v>47</v>
      </c>
      <c r="T4" s="24" t="s">
        <v>48</v>
      </c>
      <c r="U4" s="27" t="s">
        <v>49</v>
      </c>
      <c r="V4" s="29" t="s">
        <v>51</v>
      </c>
      <c r="W4" s="26" t="s">
        <v>47</v>
      </c>
      <c r="X4" s="24" t="s">
        <v>48</v>
      </c>
      <c r="Y4" s="27" t="s">
        <v>49</v>
      </c>
      <c r="Z4" s="30" t="s">
        <v>52</v>
      </c>
      <c r="AA4" s="26" t="s">
        <v>47</v>
      </c>
      <c r="AB4" s="24" t="s">
        <v>48</v>
      </c>
      <c r="AC4" s="27" t="s">
        <v>49</v>
      </c>
      <c r="AD4" s="30" t="s">
        <v>53</v>
      </c>
      <c r="AE4" s="23"/>
      <c r="AF4" s="24"/>
    </row>
    <row r="5" s="1" customFormat="1" customHeight="1" spans="1:32">
      <c r="A5" s="31">
        <v>1</v>
      </c>
      <c r="B5" s="32"/>
      <c r="C5" s="33" t="s">
        <v>54</v>
      </c>
      <c r="D5" s="34" t="s">
        <v>55</v>
      </c>
      <c r="E5" s="34" t="s">
        <v>56</v>
      </c>
      <c r="F5" s="35" t="s">
        <v>57</v>
      </c>
      <c r="G5" s="35" t="s">
        <v>58</v>
      </c>
      <c r="H5" s="36" t="s">
        <v>59</v>
      </c>
      <c r="I5" s="37">
        <v>1</v>
      </c>
      <c r="J5" s="38">
        <v>40159</v>
      </c>
      <c r="K5" s="39">
        <v>25641.03</v>
      </c>
      <c r="L5" s="39">
        <v>769.23</v>
      </c>
      <c r="M5" s="39">
        <v>769.23</v>
      </c>
      <c r="N5" s="40" t="s">
        <v>60</v>
      </c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>
        <v>70</v>
      </c>
      <c r="AF5" s="42">
        <f>ROUND((R5+V5+Z5+AE5+AD5),0)</f>
        <v>70</v>
      </c>
    </row>
    <row r="6" s="1" customFormat="1" customHeight="1" spans="1:32">
      <c r="A6" s="31">
        <v>2</v>
      </c>
      <c r="B6" s="32"/>
      <c r="C6" s="33" t="s">
        <v>61</v>
      </c>
      <c r="D6" s="34" t="s">
        <v>62</v>
      </c>
      <c r="E6" s="34" t="s">
        <v>63</v>
      </c>
      <c r="F6" s="35" t="s">
        <v>64</v>
      </c>
      <c r="G6" s="35" t="s">
        <v>58</v>
      </c>
      <c r="H6" s="36" t="s">
        <v>59</v>
      </c>
      <c r="I6" s="37">
        <v>1</v>
      </c>
      <c r="J6" s="38">
        <v>42713</v>
      </c>
      <c r="K6" s="39">
        <v>16239.32</v>
      </c>
      <c r="L6" s="39">
        <v>487.18</v>
      </c>
      <c r="M6" s="39">
        <v>487.18</v>
      </c>
      <c r="N6" s="40" t="s">
        <v>65</v>
      </c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>
        <v>80</v>
      </c>
      <c r="AF6" s="42">
        <f t="shared" ref="AF6:AF37" si="0">ROUND((R6+V6+Z6+AE6+AD6),0)</f>
        <v>80</v>
      </c>
    </row>
    <row r="7" s="1" customFormat="1" customHeight="1" spans="1:32">
      <c r="A7" s="31">
        <v>3</v>
      </c>
      <c r="B7" s="32"/>
      <c r="C7" s="33" t="s">
        <v>66</v>
      </c>
      <c r="D7" s="34" t="s">
        <v>67</v>
      </c>
      <c r="E7" s="34" t="s">
        <v>68</v>
      </c>
      <c r="F7" s="35" t="s">
        <v>69</v>
      </c>
      <c r="G7" s="35" t="s">
        <v>58</v>
      </c>
      <c r="H7" s="36" t="s">
        <v>70</v>
      </c>
      <c r="I7" s="37">
        <v>1</v>
      </c>
      <c r="J7" s="38">
        <v>39447</v>
      </c>
      <c r="K7" s="39">
        <v>3495.21</v>
      </c>
      <c r="L7" s="39">
        <v>0</v>
      </c>
      <c r="M7" s="39">
        <v>0</v>
      </c>
      <c r="N7" s="40" t="s">
        <v>71</v>
      </c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>
        <v>70</v>
      </c>
      <c r="AF7" s="42">
        <f t="shared" si="0"/>
        <v>70</v>
      </c>
    </row>
    <row r="8" s="1" customFormat="1" customHeight="1" spans="1:32">
      <c r="A8" s="31">
        <v>4</v>
      </c>
      <c r="B8" s="32"/>
      <c r="C8" s="33" t="s">
        <v>72</v>
      </c>
      <c r="D8" s="34" t="s">
        <v>67</v>
      </c>
      <c r="E8" s="34" t="s">
        <v>68</v>
      </c>
      <c r="F8" s="35" t="s">
        <v>69</v>
      </c>
      <c r="G8" s="35" t="s">
        <v>58</v>
      </c>
      <c r="H8" s="36" t="s">
        <v>70</v>
      </c>
      <c r="I8" s="37">
        <v>1</v>
      </c>
      <c r="J8" s="38">
        <v>39447</v>
      </c>
      <c r="K8" s="39">
        <v>3495.21</v>
      </c>
      <c r="L8" s="39">
        <v>0</v>
      </c>
      <c r="M8" s="39">
        <v>0</v>
      </c>
      <c r="N8" s="40" t="s">
        <v>73</v>
      </c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>
        <v>70</v>
      </c>
      <c r="AF8" s="42">
        <f t="shared" si="0"/>
        <v>70</v>
      </c>
    </row>
    <row r="9" s="1" customFormat="1" customHeight="1" spans="1:32">
      <c r="A9" s="31">
        <v>5</v>
      </c>
      <c r="B9" s="32"/>
      <c r="C9" s="43" t="s">
        <v>74</v>
      </c>
      <c r="D9" s="44" t="s">
        <v>67</v>
      </c>
      <c r="E9" s="44" t="s">
        <v>68</v>
      </c>
      <c r="F9" s="45" t="s">
        <v>69</v>
      </c>
      <c r="G9" s="35" t="s">
        <v>58</v>
      </c>
      <c r="H9" s="36" t="s">
        <v>70</v>
      </c>
      <c r="I9" s="37">
        <v>1</v>
      </c>
      <c r="J9" s="38">
        <v>39447</v>
      </c>
      <c r="K9" s="46">
        <v>3495.21</v>
      </c>
      <c r="L9" s="46">
        <v>0</v>
      </c>
      <c r="M9" s="46">
        <v>0</v>
      </c>
      <c r="N9" s="40" t="s">
        <v>75</v>
      </c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>
        <v>70</v>
      </c>
      <c r="AF9" s="42">
        <f t="shared" si="0"/>
        <v>70</v>
      </c>
    </row>
    <row r="10" s="1" customFormat="1" customHeight="1" spans="1:32">
      <c r="A10" s="31">
        <v>6</v>
      </c>
      <c r="B10" s="32"/>
      <c r="C10" s="43" t="s">
        <v>76</v>
      </c>
      <c r="D10" s="44" t="s">
        <v>67</v>
      </c>
      <c r="E10" s="44" t="s">
        <v>77</v>
      </c>
      <c r="F10" s="45" t="s">
        <v>69</v>
      </c>
      <c r="G10" s="35" t="s">
        <v>58</v>
      </c>
      <c r="H10" s="36" t="s">
        <v>70</v>
      </c>
      <c r="I10" s="37">
        <v>1</v>
      </c>
      <c r="J10" s="38">
        <v>39447</v>
      </c>
      <c r="K10" s="46">
        <v>12743.56</v>
      </c>
      <c r="L10" s="46">
        <v>0</v>
      </c>
      <c r="M10" s="46">
        <v>0</v>
      </c>
      <c r="N10" s="40" t="s">
        <v>78</v>
      </c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>
        <v>70</v>
      </c>
      <c r="AF10" s="42">
        <f t="shared" si="0"/>
        <v>70</v>
      </c>
    </row>
    <row r="11" s="1" customFormat="1" customHeight="1" spans="1:32">
      <c r="A11" s="31">
        <v>7</v>
      </c>
      <c r="B11" s="32"/>
      <c r="C11" s="43" t="s">
        <v>79</v>
      </c>
      <c r="D11" s="44" t="s">
        <v>80</v>
      </c>
      <c r="E11" s="44" t="s">
        <v>81</v>
      </c>
      <c r="F11" s="45" t="s">
        <v>82</v>
      </c>
      <c r="G11" s="35" t="s">
        <v>58</v>
      </c>
      <c r="H11" s="36" t="s">
        <v>70</v>
      </c>
      <c r="I11" s="37">
        <v>1</v>
      </c>
      <c r="J11" s="38">
        <v>40175</v>
      </c>
      <c r="K11" s="46">
        <v>13500</v>
      </c>
      <c r="L11" s="46">
        <v>405</v>
      </c>
      <c r="M11" s="46">
        <v>405</v>
      </c>
      <c r="N11" s="40" t="s">
        <v>83</v>
      </c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>
        <v>20</v>
      </c>
      <c r="AF11" s="42">
        <f t="shared" si="0"/>
        <v>20</v>
      </c>
    </row>
    <row r="12" s="1" customFormat="1" customHeight="1" spans="1:32">
      <c r="A12" s="31">
        <v>8</v>
      </c>
      <c r="B12" s="32"/>
      <c r="C12" s="43" t="s">
        <v>84</v>
      </c>
      <c r="D12" s="44" t="s">
        <v>67</v>
      </c>
      <c r="E12" s="44" t="s">
        <v>85</v>
      </c>
      <c r="F12" s="45" t="s">
        <v>86</v>
      </c>
      <c r="G12" s="35" t="s">
        <v>58</v>
      </c>
      <c r="H12" s="36" t="s">
        <v>70</v>
      </c>
      <c r="I12" s="37">
        <v>1</v>
      </c>
      <c r="J12" s="38">
        <v>42004</v>
      </c>
      <c r="K12" s="46">
        <v>4296</v>
      </c>
      <c r="L12" s="46">
        <v>128.88</v>
      </c>
      <c r="M12" s="46">
        <v>128.88</v>
      </c>
      <c r="N12" s="40" t="s">
        <v>87</v>
      </c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>
        <v>70</v>
      </c>
      <c r="AF12" s="42">
        <f t="shared" si="0"/>
        <v>70</v>
      </c>
    </row>
    <row r="13" s="1" customFormat="1" customHeight="1" spans="1:32">
      <c r="A13" s="31">
        <v>9</v>
      </c>
      <c r="B13" s="32"/>
      <c r="C13" s="43" t="s">
        <v>88</v>
      </c>
      <c r="D13" s="44" t="s">
        <v>67</v>
      </c>
      <c r="E13" s="44" t="s">
        <v>89</v>
      </c>
      <c r="F13" s="45" t="s">
        <v>90</v>
      </c>
      <c r="G13" s="35" t="s">
        <v>58</v>
      </c>
      <c r="H13" s="36" t="s">
        <v>70</v>
      </c>
      <c r="I13" s="37">
        <v>1</v>
      </c>
      <c r="J13" s="38">
        <v>41263</v>
      </c>
      <c r="K13" s="46">
        <v>6500</v>
      </c>
      <c r="L13" s="46">
        <v>195</v>
      </c>
      <c r="M13" s="46">
        <v>195</v>
      </c>
      <c r="N13" s="40" t="s">
        <v>91</v>
      </c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>
        <v>70</v>
      </c>
      <c r="AF13" s="42">
        <f t="shared" si="0"/>
        <v>70</v>
      </c>
    </row>
    <row r="14" s="1" customFormat="1" customHeight="1" spans="1:32">
      <c r="A14" s="31">
        <v>10</v>
      </c>
      <c r="B14" s="32"/>
      <c r="C14" s="43" t="s">
        <v>92</v>
      </c>
      <c r="D14" s="44" t="s">
        <v>93</v>
      </c>
      <c r="E14" s="44" t="s">
        <v>94</v>
      </c>
      <c r="F14" s="45" t="s">
        <v>95</v>
      </c>
      <c r="G14" s="35" t="s">
        <v>58</v>
      </c>
      <c r="H14" s="36" t="s">
        <v>70</v>
      </c>
      <c r="I14" s="37">
        <v>1</v>
      </c>
      <c r="J14" s="38">
        <v>41625</v>
      </c>
      <c r="K14" s="46">
        <v>1150</v>
      </c>
      <c r="L14" s="46">
        <v>34.5</v>
      </c>
      <c r="M14" s="46">
        <v>34.5</v>
      </c>
      <c r="N14" s="40" t="s">
        <v>96</v>
      </c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>
        <v>20</v>
      </c>
      <c r="AF14" s="42">
        <f t="shared" si="0"/>
        <v>20</v>
      </c>
    </row>
    <row r="15" s="1" customFormat="1" customHeight="1" spans="1:32">
      <c r="A15" s="31">
        <v>11</v>
      </c>
      <c r="B15" s="32"/>
      <c r="C15" s="43" t="s">
        <v>97</v>
      </c>
      <c r="D15" s="44" t="s">
        <v>93</v>
      </c>
      <c r="E15" s="44" t="s">
        <v>98</v>
      </c>
      <c r="F15" s="45" t="s">
        <v>86</v>
      </c>
      <c r="G15" s="35" t="s">
        <v>58</v>
      </c>
      <c r="H15" s="36" t="s">
        <v>70</v>
      </c>
      <c r="I15" s="37">
        <v>1</v>
      </c>
      <c r="J15" s="38">
        <v>40543</v>
      </c>
      <c r="K15" s="46">
        <v>7264.96</v>
      </c>
      <c r="L15" s="46">
        <v>217.95</v>
      </c>
      <c r="M15" s="46">
        <v>217.95</v>
      </c>
      <c r="N15" s="40" t="s">
        <v>99</v>
      </c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>
        <v>80</v>
      </c>
      <c r="AF15" s="42">
        <f t="shared" si="0"/>
        <v>80</v>
      </c>
    </row>
    <row r="16" s="1" customFormat="1" customHeight="1" spans="1:32">
      <c r="A16" s="31">
        <v>12</v>
      </c>
      <c r="B16" s="32"/>
      <c r="C16" s="43" t="s">
        <v>100</v>
      </c>
      <c r="D16" s="44" t="s">
        <v>101</v>
      </c>
      <c r="E16" s="44" t="s">
        <v>102</v>
      </c>
      <c r="F16" s="45" t="s">
        <v>103</v>
      </c>
      <c r="G16" s="35" t="s">
        <v>58</v>
      </c>
      <c r="H16" s="47" t="s">
        <v>59</v>
      </c>
      <c r="I16" s="37">
        <v>1</v>
      </c>
      <c r="J16" s="38">
        <v>40543</v>
      </c>
      <c r="K16" s="46">
        <v>20341.88</v>
      </c>
      <c r="L16" s="46">
        <v>610.26</v>
      </c>
      <c r="M16" s="46">
        <v>610.26</v>
      </c>
      <c r="N16" s="40" t="s">
        <v>104</v>
      </c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>
        <v>20</v>
      </c>
      <c r="AF16" s="42">
        <f t="shared" si="0"/>
        <v>20</v>
      </c>
    </row>
    <row r="17" s="1" customFormat="1" customHeight="1" spans="1:32">
      <c r="A17" s="31">
        <v>13</v>
      </c>
      <c r="B17" s="32"/>
      <c r="C17" s="43" t="s">
        <v>105</v>
      </c>
      <c r="D17" s="44" t="s">
        <v>67</v>
      </c>
      <c r="E17" s="44" t="s">
        <v>106</v>
      </c>
      <c r="F17" s="45" t="s">
        <v>90</v>
      </c>
      <c r="G17" s="35" t="s">
        <v>58</v>
      </c>
      <c r="H17" s="36" t="s">
        <v>70</v>
      </c>
      <c r="I17" s="37">
        <v>1</v>
      </c>
      <c r="J17" s="38">
        <v>41263</v>
      </c>
      <c r="K17" s="46">
        <v>6150</v>
      </c>
      <c r="L17" s="46">
        <v>184.5</v>
      </c>
      <c r="M17" s="46">
        <v>184.5</v>
      </c>
      <c r="N17" s="40" t="s">
        <v>107</v>
      </c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>
        <v>70</v>
      </c>
      <c r="AF17" s="42">
        <f t="shared" si="0"/>
        <v>70</v>
      </c>
    </row>
    <row r="18" s="1" customFormat="1" customHeight="1" spans="1:32">
      <c r="A18" s="31">
        <v>14</v>
      </c>
      <c r="B18" s="32"/>
      <c r="C18" s="43" t="s">
        <v>108</v>
      </c>
      <c r="D18" s="44" t="s">
        <v>109</v>
      </c>
      <c r="E18" s="44" t="s">
        <v>110</v>
      </c>
      <c r="F18" s="45" t="s">
        <v>111</v>
      </c>
      <c r="G18" s="35" t="s">
        <v>58</v>
      </c>
      <c r="H18" s="36" t="s">
        <v>70</v>
      </c>
      <c r="I18" s="37">
        <v>1</v>
      </c>
      <c r="J18" s="38">
        <v>42262</v>
      </c>
      <c r="K18" s="46">
        <v>1519</v>
      </c>
      <c r="L18" s="46">
        <v>45.57</v>
      </c>
      <c r="M18" s="46">
        <v>45.57</v>
      </c>
      <c r="N18" s="40" t="s">
        <v>112</v>
      </c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>
        <v>50</v>
      </c>
      <c r="AF18" s="42">
        <f t="shared" si="0"/>
        <v>50</v>
      </c>
    </row>
    <row r="19" s="1" customFormat="1" customHeight="1" spans="1:32">
      <c r="A19" s="31">
        <v>15</v>
      </c>
      <c r="B19" s="32"/>
      <c r="C19" s="43" t="s">
        <v>113</v>
      </c>
      <c r="D19" s="44" t="s">
        <v>67</v>
      </c>
      <c r="E19" s="44" t="s">
        <v>114</v>
      </c>
      <c r="F19" s="45" t="s">
        <v>69</v>
      </c>
      <c r="G19" s="35" t="s">
        <v>58</v>
      </c>
      <c r="H19" s="36" t="s">
        <v>70</v>
      </c>
      <c r="I19" s="37">
        <v>1</v>
      </c>
      <c r="J19" s="38">
        <v>42369</v>
      </c>
      <c r="K19" s="46">
        <v>7308.32</v>
      </c>
      <c r="L19" s="46">
        <v>219.25</v>
      </c>
      <c r="M19" s="46">
        <v>219.25</v>
      </c>
      <c r="N19" s="40" t="s">
        <v>115</v>
      </c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>
        <v>70</v>
      </c>
      <c r="AF19" s="42">
        <f t="shared" si="0"/>
        <v>70</v>
      </c>
    </row>
    <row r="20" s="1" customFormat="1" customHeight="1" spans="1:32">
      <c r="A20" s="31">
        <v>16</v>
      </c>
      <c r="B20" s="32"/>
      <c r="C20" s="43" t="s">
        <v>116</v>
      </c>
      <c r="D20" s="44" t="s">
        <v>117</v>
      </c>
      <c r="E20" s="44" t="s">
        <v>118</v>
      </c>
      <c r="F20" s="45" t="s">
        <v>86</v>
      </c>
      <c r="G20" s="35" t="s">
        <v>58</v>
      </c>
      <c r="H20" s="36" t="s">
        <v>70</v>
      </c>
      <c r="I20" s="37">
        <v>1</v>
      </c>
      <c r="J20" s="38">
        <v>40175</v>
      </c>
      <c r="K20" s="46">
        <v>11709.4</v>
      </c>
      <c r="L20" s="46">
        <v>351.28</v>
      </c>
      <c r="M20" s="46">
        <v>351.28</v>
      </c>
      <c r="N20" s="40" t="s">
        <v>119</v>
      </c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>
        <v>60</v>
      </c>
      <c r="AF20" s="42">
        <f t="shared" si="0"/>
        <v>60</v>
      </c>
    </row>
    <row r="21" s="1" customFormat="1" customHeight="1" spans="1:32">
      <c r="A21" s="31">
        <v>17</v>
      </c>
      <c r="B21" s="32"/>
      <c r="C21" s="43" t="s">
        <v>120</v>
      </c>
      <c r="D21" s="44" t="s">
        <v>80</v>
      </c>
      <c r="E21" s="44" t="s">
        <v>121</v>
      </c>
      <c r="F21" s="45" t="s">
        <v>122</v>
      </c>
      <c r="G21" s="35" t="s">
        <v>58</v>
      </c>
      <c r="H21" s="36" t="s">
        <v>70</v>
      </c>
      <c r="I21" s="37">
        <v>1</v>
      </c>
      <c r="J21" s="38">
        <v>40175</v>
      </c>
      <c r="K21" s="46">
        <v>27350.43</v>
      </c>
      <c r="L21" s="46">
        <v>820.51</v>
      </c>
      <c r="M21" s="46">
        <v>820.51</v>
      </c>
      <c r="N21" s="40" t="s">
        <v>123</v>
      </c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>
        <v>20</v>
      </c>
      <c r="AF21" s="42">
        <f t="shared" si="0"/>
        <v>20</v>
      </c>
    </row>
    <row r="22" s="1" customFormat="1" customHeight="1" spans="1:32">
      <c r="A22" s="31">
        <v>18</v>
      </c>
      <c r="B22" s="32"/>
      <c r="C22" s="43" t="s">
        <v>124</v>
      </c>
      <c r="D22" s="44" t="s">
        <v>125</v>
      </c>
      <c r="E22" s="44" t="s">
        <v>126</v>
      </c>
      <c r="F22" s="45" t="s">
        <v>103</v>
      </c>
      <c r="G22" s="35" t="s">
        <v>58</v>
      </c>
      <c r="H22" s="36" t="s">
        <v>70</v>
      </c>
      <c r="I22" s="37">
        <v>1</v>
      </c>
      <c r="J22" s="38">
        <v>40543</v>
      </c>
      <c r="K22" s="46">
        <v>2521.37</v>
      </c>
      <c r="L22" s="46">
        <v>75.64</v>
      </c>
      <c r="M22" s="46">
        <v>75.64</v>
      </c>
      <c r="N22" s="40" t="s">
        <v>127</v>
      </c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>
        <v>10</v>
      </c>
      <c r="AF22" s="42">
        <f t="shared" si="0"/>
        <v>10</v>
      </c>
    </row>
    <row r="23" s="1" customFormat="1" customHeight="1" spans="1:32">
      <c r="A23" s="31">
        <v>19</v>
      </c>
      <c r="B23" s="32"/>
      <c r="C23" s="43" t="s">
        <v>128</v>
      </c>
      <c r="D23" s="44" t="s">
        <v>125</v>
      </c>
      <c r="E23" s="44" t="s">
        <v>126</v>
      </c>
      <c r="F23" s="45" t="s">
        <v>103</v>
      </c>
      <c r="G23" s="35" t="s">
        <v>58</v>
      </c>
      <c r="H23" s="36" t="s">
        <v>70</v>
      </c>
      <c r="I23" s="37">
        <v>1</v>
      </c>
      <c r="J23" s="38">
        <v>40543</v>
      </c>
      <c r="K23" s="46">
        <v>2521.37</v>
      </c>
      <c r="L23" s="46">
        <v>75.64</v>
      </c>
      <c r="M23" s="46">
        <v>75.64</v>
      </c>
      <c r="N23" s="40" t="s">
        <v>129</v>
      </c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>
        <v>10</v>
      </c>
      <c r="AF23" s="42">
        <f t="shared" si="0"/>
        <v>10</v>
      </c>
    </row>
    <row r="24" s="1" customFormat="1" customHeight="1" spans="1:32">
      <c r="A24" s="31">
        <v>20</v>
      </c>
      <c r="B24" s="32"/>
      <c r="C24" s="43" t="s">
        <v>130</v>
      </c>
      <c r="D24" s="44" t="s">
        <v>67</v>
      </c>
      <c r="E24" s="44" t="s">
        <v>131</v>
      </c>
      <c r="F24" s="45" t="s">
        <v>69</v>
      </c>
      <c r="G24" s="35" t="s">
        <v>58</v>
      </c>
      <c r="H24" s="36" t="s">
        <v>70</v>
      </c>
      <c r="I24" s="37">
        <v>1</v>
      </c>
      <c r="J24" s="38">
        <v>40543</v>
      </c>
      <c r="K24" s="46">
        <v>4529.91</v>
      </c>
      <c r="L24" s="46">
        <v>135.9</v>
      </c>
      <c r="M24" s="46">
        <v>135.9</v>
      </c>
      <c r="N24" s="40" t="s">
        <v>132</v>
      </c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>
        <v>70</v>
      </c>
      <c r="AF24" s="42">
        <f t="shared" si="0"/>
        <v>70</v>
      </c>
    </row>
    <row r="25" s="1" customFormat="1" customHeight="1" spans="1:32">
      <c r="A25" s="31">
        <v>21</v>
      </c>
      <c r="B25" s="32"/>
      <c r="C25" s="43" t="s">
        <v>133</v>
      </c>
      <c r="D25" s="44" t="s">
        <v>134</v>
      </c>
      <c r="E25" s="44" t="s">
        <v>135</v>
      </c>
      <c r="F25" s="45" t="s">
        <v>136</v>
      </c>
      <c r="G25" s="35" t="s">
        <v>58</v>
      </c>
      <c r="H25" s="47" t="s">
        <v>59</v>
      </c>
      <c r="I25" s="37">
        <v>1</v>
      </c>
      <c r="J25" s="38">
        <v>40543</v>
      </c>
      <c r="K25" s="46">
        <v>3000</v>
      </c>
      <c r="L25" s="46">
        <v>90</v>
      </c>
      <c r="M25" s="46">
        <v>90</v>
      </c>
      <c r="N25" s="40" t="s">
        <v>137</v>
      </c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>
        <v>60</v>
      </c>
      <c r="AF25" s="42">
        <f t="shared" si="0"/>
        <v>60</v>
      </c>
    </row>
    <row r="26" s="1" customFormat="1" customHeight="1" spans="1:32">
      <c r="A26" s="31">
        <v>22</v>
      </c>
      <c r="B26" s="32"/>
      <c r="C26" s="43" t="s">
        <v>138</v>
      </c>
      <c r="D26" s="44" t="s">
        <v>93</v>
      </c>
      <c r="E26" s="44" t="s">
        <v>139</v>
      </c>
      <c r="F26" s="45" t="s">
        <v>86</v>
      </c>
      <c r="G26" s="35" t="s">
        <v>58</v>
      </c>
      <c r="H26" s="36" t="s">
        <v>70</v>
      </c>
      <c r="I26" s="37">
        <v>1</v>
      </c>
      <c r="J26" s="38">
        <v>40543</v>
      </c>
      <c r="K26" s="46">
        <v>9017.09</v>
      </c>
      <c r="L26" s="46">
        <v>270.51</v>
      </c>
      <c r="M26" s="46">
        <v>270.51</v>
      </c>
      <c r="N26" s="40" t="s">
        <v>140</v>
      </c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>
        <v>60</v>
      </c>
      <c r="AF26" s="42">
        <f t="shared" si="0"/>
        <v>60</v>
      </c>
    </row>
    <row r="27" s="1" customFormat="1" customHeight="1" spans="1:32">
      <c r="A27" s="31">
        <v>23</v>
      </c>
      <c r="B27" s="32"/>
      <c r="C27" s="43" t="s">
        <v>141</v>
      </c>
      <c r="D27" s="44" t="s">
        <v>93</v>
      </c>
      <c r="E27" s="44" t="s">
        <v>139</v>
      </c>
      <c r="F27" s="45" t="s">
        <v>86</v>
      </c>
      <c r="G27" s="35" t="s">
        <v>58</v>
      </c>
      <c r="H27" s="36" t="s">
        <v>70</v>
      </c>
      <c r="I27" s="37">
        <v>1</v>
      </c>
      <c r="J27" s="38">
        <v>40543</v>
      </c>
      <c r="K27" s="46">
        <v>9017.09</v>
      </c>
      <c r="L27" s="46">
        <v>270.51</v>
      </c>
      <c r="M27" s="46">
        <v>270.51</v>
      </c>
      <c r="N27" s="40" t="s">
        <v>142</v>
      </c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>
        <v>60</v>
      </c>
      <c r="AF27" s="42">
        <f t="shared" si="0"/>
        <v>60</v>
      </c>
    </row>
    <row r="28" s="1" customFormat="1" customHeight="1" spans="1:32">
      <c r="A28" s="31">
        <v>24</v>
      </c>
      <c r="B28" s="32"/>
      <c r="C28" s="43" t="s">
        <v>143</v>
      </c>
      <c r="D28" s="44" t="s">
        <v>93</v>
      </c>
      <c r="E28" s="44" t="s">
        <v>139</v>
      </c>
      <c r="F28" s="45" t="s">
        <v>86</v>
      </c>
      <c r="G28" s="35" t="s">
        <v>58</v>
      </c>
      <c r="H28" s="36" t="s">
        <v>70</v>
      </c>
      <c r="I28" s="37">
        <v>1</v>
      </c>
      <c r="J28" s="38">
        <v>40543</v>
      </c>
      <c r="K28" s="46">
        <v>9017.09</v>
      </c>
      <c r="L28" s="46">
        <v>270.51</v>
      </c>
      <c r="M28" s="46">
        <v>270.51</v>
      </c>
      <c r="N28" s="40" t="s">
        <v>144</v>
      </c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>
        <v>60</v>
      </c>
      <c r="AF28" s="42">
        <f t="shared" si="0"/>
        <v>60</v>
      </c>
    </row>
    <row r="29" s="1" customFormat="1" customHeight="1" spans="1:32">
      <c r="A29" s="31">
        <v>25</v>
      </c>
      <c r="B29" s="32"/>
      <c r="C29" s="43" t="s">
        <v>145</v>
      </c>
      <c r="D29" s="44" t="s">
        <v>93</v>
      </c>
      <c r="E29" s="44" t="s">
        <v>139</v>
      </c>
      <c r="F29" s="45" t="s">
        <v>86</v>
      </c>
      <c r="G29" s="35" t="s">
        <v>58</v>
      </c>
      <c r="H29" s="36" t="s">
        <v>70</v>
      </c>
      <c r="I29" s="37">
        <v>1</v>
      </c>
      <c r="J29" s="38">
        <v>40543</v>
      </c>
      <c r="K29" s="46">
        <v>9017.09</v>
      </c>
      <c r="L29" s="46">
        <v>270.51</v>
      </c>
      <c r="M29" s="46">
        <v>270.51</v>
      </c>
      <c r="N29" s="40" t="s">
        <v>146</v>
      </c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>
        <v>60</v>
      </c>
      <c r="AF29" s="42">
        <f t="shared" si="0"/>
        <v>60</v>
      </c>
    </row>
    <row r="30" s="1" customFormat="1" customHeight="1" spans="1:32">
      <c r="A30" s="31">
        <v>26</v>
      </c>
      <c r="B30" s="32"/>
      <c r="C30" s="43" t="s">
        <v>147</v>
      </c>
      <c r="D30" s="44" t="s">
        <v>93</v>
      </c>
      <c r="E30" s="44" t="s">
        <v>139</v>
      </c>
      <c r="F30" s="45" t="s">
        <v>86</v>
      </c>
      <c r="G30" s="35" t="s">
        <v>58</v>
      </c>
      <c r="H30" s="36" t="s">
        <v>70</v>
      </c>
      <c r="I30" s="37">
        <v>1</v>
      </c>
      <c r="J30" s="38">
        <v>40543</v>
      </c>
      <c r="K30" s="46">
        <v>9017.09</v>
      </c>
      <c r="L30" s="46">
        <v>270.51</v>
      </c>
      <c r="M30" s="46">
        <v>270.51</v>
      </c>
      <c r="N30" s="40" t="s">
        <v>148</v>
      </c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>
        <v>60</v>
      </c>
      <c r="AF30" s="42">
        <f t="shared" si="0"/>
        <v>60</v>
      </c>
    </row>
    <row r="31" s="1" customFormat="1" customHeight="1" spans="1:32">
      <c r="A31" s="31">
        <v>27</v>
      </c>
      <c r="B31" s="32"/>
      <c r="C31" s="43" t="s">
        <v>149</v>
      </c>
      <c r="D31" s="44" t="s">
        <v>150</v>
      </c>
      <c r="E31" s="44" t="s">
        <v>151</v>
      </c>
      <c r="F31" s="45" t="s">
        <v>152</v>
      </c>
      <c r="G31" s="35" t="s">
        <v>58</v>
      </c>
      <c r="H31" s="36" t="s">
        <v>70</v>
      </c>
      <c r="I31" s="37">
        <v>1</v>
      </c>
      <c r="J31" s="38">
        <v>40908</v>
      </c>
      <c r="K31" s="46">
        <v>2470.08</v>
      </c>
      <c r="L31" s="46">
        <v>74.1</v>
      </c>
      <c r="M31" s="46">
        <v>74.1</v>
      </c>
      <c r="N31" s="40" t="s">
        <v>153</v>
      </c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>
        <v>60</v>
      </c>
      <c r="AF31" s="42">
        <f t="shared" si="0"/>
        <v>60</v>
      </c>
    </row>
    <row r="32" s="1" customFormat="1" customHeight="1" spans="1:32">
      <c r="A32" s="31">
        <v>28</v>
      </c>
      <c r="B32" s="32"/>
      <c r="C32" s="43" t="s">
        <v>154</v>
      </c>
      <c r="D32" s="44" t="s">
        <v>67</v>
      </c>
      <c r="E32" s="44" t="s">
        <v>155</v>
      </c>
      <c r="F32" s="45" t="s">
        <v>90</v>
      </c>
      <c r="G32" s="35" t="s">
        <v>58</v>
      </c>
      <c r="H32" s="36" t="s">
        <v>70</v>
      </c>
      <c r="I32" s="37">
        <v>1</v>
      </c>
      <c r="J32" s="38">
        <v>41263</v>
      </c>
      <c r="K32" s="46">
        <v>3850</v>
      </c>
      <c r="L32" s="46">
        <v>115.5</v>
      </c>
      <c r="M32" s="46">
        <v>115.5</v>
      </c>
      <c r="N32" s="40" t="s">
        <v>156</v>
      </c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>
        <v>70</v>
      </c>
      <c r="AF32" s="42">
        <f t="shared" si="0"/>
        <v>70</v>
      </c>
    </row>
    <row r="33" s="1" customFormat="1" customHeight="1" spans="1:32">
      <c r="A33" s="31">
        <v>29</v>
      </c>
      <c r="B33" s="32"/>
      <c r="C33" s="43" t="s">
        <v>157</v>
      </c>
      <c r="D33" s="44" t="s">
        <v>80</v>
      </c>
      <c r="E33" s="44" t="s">
        <v>158</v>
      </c>
      <c r="F33" s="45" t="s">
        <v>64</v>
      </c>
      <c r="G33" s="35" t="s">
        <v>58</v>
      </c>
      <c r="H33" s="36" t="s">
        <v>70</v>
      </c>
      <c r="I33" s="37">
        <v>1</v>
      </c>
      <c r="J33" s="38">
        <v>42004</v>
      </c>
      <c r="K33" s="46">
        <v>13782</v>
      </c>
      <c r="L33" s="46">
        <v>413.46</v>
      </c>
      <c r="M33" s="46">
        <v>413.46</v>
      </c>
      <c r="N33" s="40" t="s">
        <v>159</v>
      </c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>
        <v>60</v>
      </c>
      <c r="AF33" s="42">
        <f t="shared" si="0"/>
        <v>60</v>
      </c>
    </row>
    <row r="34" s="1" customFormat="1" customHeight="1" spans="1:32">
      <c r="A34" s="31">
        <v>30</v>
      </c>
      <c r="B34" s="32"/>
      <c r="C34" s="43" t="s">
        <v>160</v>
      </c>
      <c r="D34" s="44" t="s">
        <v>161</v>
      </c>
      <c r="E34" s="44" t="s">
        <v>158</v>
      </c>
      <c r="F34" s="45" t="s">
        <v>64</v>
      </c>
      <c r="G34" s="35" t="s">
        <v>58</v>
      </c>
      <c r="H34" s="36" t="s">
        <v>70</v>
      </c>
      <c r="I34" s="37">
        <v>1</v>
      </c>
      <c r="J34" s="38">
        <v>42004</v>
      </c>
      <c r="K34" s="46">
        <v>4564</v>
      </c>
      <c r="L34" s="46">
        <v>136.92</v>
      </c>
      <c r="M34" s="46">
        <v>136.92</v>
      </c>
      <c r="N34" s="40" t="s">
        <v>162</v>
      </c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>
        <v>60</v>
      </c>
      <c r="AF34" s="42">
        <f t="shared" si="0"/>
        <v>60</v>
      </c>
    </row>
    <row r="35" s="1" customFormat="1" customHeight="1" spans="1:32">
      <c r="A35" s="31">
        <v>31</v>
      </c>
      <c r="B35" s="32"/>
      <c r="C35" s="43" t="s">
        <v>163</v>
      </c>
      <c r="D35" s="44" t="s">
        <v>164</v>
      </c>
      <c r="E35" s="44" t="s">
        <v>158</v>
      </c>
      <c r="F35" s="45" t="s">
        <v>64</v>
      </c>
      <c r="G35" s="35" t="s">
        <v>58</v>
      </c>
      <c r="H35" s="47" t="s">
        <v>59</v>
      </c>
      <c r="I35" s="37">
        <v>1</v>
      </c>
      <c r="J35" s="38">
        <v>42004</v>
      </c>
      <c r="K35" s="46">
        <v>24556</v>
      </c>
      <c r="L35" s="46">
        <v>736.68</v>
      </c>
      <c r="M35" s="46">
        <v>736.68</v>
      </c>
      <c r="N35" s="40" t="s">
        <v>165</v>
      </c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>
        <v>20</v>
      </c>
      <c r="AF35" s="42">
        <f t="shared" si="0"/>
        <v>20</v>
      </c>
    </row>
    <row r="36" s="1" customFormat="1" customHeight="1" spans="1:32">
      <c r="A36" s="31">
        <v>32</v>
      </c>
      <c r="B36" s="32"/>
      <c r="C36" s="43" t="s">
        <v>166</v>
      </c>
      <c r="D36" s="44" t="s">
        <v>167</v>
      </c>
      <c r="E36" s="44" t="s">
        <v>168</v>
      </c>
      <c r="F36" s="45" t="s">
        <v>69</v>
      </c>
      <c r="G36" s="35" t="s">
        <v>58</v>
      </c>
      <c r="H36" s="47" t="s">
        <v>59</v>
      </c>
      <c r="I36" s="37">
        <v>1</v>
      </c>
      <c r="J36" s="38">
        <v>42262</v>
      </c>
      <c r="K36" s="46">
        <v>8715</v>
      </c>
      <c r="L36" s="46">
        <v>261.45</v>
      </c>
      <c r="M36" s="46">
        <v>261.45</v>
      </c>
      <c r="N36" s="40" t="s">
        <v>169</v>
      </c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>
        <v>60</v>
      </c>
      <c r="AF36" s="42">
        <f t="shared" si="0"/>
        <v>60</v>
      </c>
    </row>
    <row r="37" s="1" customFormat="1" customHeight="1" spans="1:32">
      <c r="A37" s="31">
        <v>33</v>
      </c>
      <c r="B37" s="32"/>
      <c r="C37" s="43" t="s">
        <v>170</v>
      </c>
      <c r="D37" s="44" t="s">
        <v>67</v>
      </c>
      <c r="E37" s="44" t="s">
        <v>171</v>
      </c>
      <c r="F37" s="45" t="s">
        <v>158</v>
      </c>
      <c r="G37" s="35" t="s">
        <v>58</v>
      </c>
      <c r="H37" s="36" t="s">
        <v>70</v>
      </c>
      <c r="I37" s="37">
        <v>1</v>
      </c>
      <c r="J37" s="38">
        <v>42369</v>
      </c>
      <c r="K37" s="46">
        <v>7308.32</v>
      </c>
      <c r="L37" s="46">
        <v>219.25</v>
      </c>
      <c r="M37" s="46">
        <v>219.25</v>
      </c>
      <c r="N37" s="40" t="s">
        <v>172</v>
      </c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>
        <v>70</v>
      </c>
      <c r="AF37" s="42">
        <f t="shared" si="0"/>
        <v>70</v>
      </c>
    </row>
    <row r="38" s="1" customFormat="1" customHeight="1" spans="1:32">
      <c r="A38" s="31">
        <v>34</v>
      </c>
      <c r="B38" s="32"/>
      <c r="C38" s="43" t="s">
        <v>173</v>
      </c>
      <c r="D38" s="44" t="s">
        <v>174</v>
      </c>
      <c r="E38" s="44" t="s">
        <v>175</v>
      </c>
      <c r="F38" s="45" t="s">
        <v>136</v>
      </c>
      <c r="G38" s="35" t="s">
        <v>58</v>
      </c>
      <c r="H38" s="36" t="s">
        <v>70</v>
      </c>
      <c r="I38" s="37">
        <v>1</v>
      </c>
      <c r="J38" s="38">
        <v>43404</v>
      </c>
      <c r="K38" s="46">
        <v>6787</v>
      </c>
      <c r="L38" s="46">
        <v>203.61</v>
      </c>
      <c r="M38" s="46">
        <v>203.61</v>
      </c>
      <c r="N38" s="40" t="s">
        <v>176</v>
      </c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>
        <v>60</v>
      </c>
      <c r="AF38" s="42">
        <f t="shared" ref="AF38:AF69" si="1">ROUND((R38+V38+Z38+AE38+AD38),0)</f>
        <v>60</v>
      </c>
    </row>
    <row r="39" s="1" customFormat="1" customHeight="1" spans="1:32">
      <c r="A39" s="31">
        <v>35</v>
      </c>
      <c r="B39" s="32"/>
      <c r="C39" s="43" t="s">
        <v>177</v>
      </c>
      <c r="D39" s="44" t="s">
        <v>167</v>
      </c>
      <c r="E39" s="44" t="s">
        <v>158</v>
      </c>
      <c r="F39" s="45" t="s">
        <v>178</v>
      </c>
      <c r="G39" s="35" t="s">
        <v>58</v>
      </c>
      <c r="H39" s="36" t="s">
        <v>70</v>
      </c>
      <c r="I39" s="37">
        <v>1</v>
      </c>
      <c r="J39" s="38">
        <v>40543</v>
      </c>
      <c r="K39" s="46">
        <v>9600</v>
      </c>
      <c r="L39" s="46">
        <v>288</v>
      </c>
      <c r="M39" s="46">
        <v>288</v>
      </c>
      <c r="N39" s="40" t="s">
        <v>179</v>
      </c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>
        <v>60</v>
      </c>
      <c r="AF39" s="42">
        <f t="shared" si="1"/>
        <v>60</v>
      </c>
    </row>
    <row r="40" s="1" customFormat="1" customHeight="1" spans="1:32">
      <c r="A40" s="31">
        <v>36</v>
      </c>
      <c r="B40" s="32"/>
      <c r="C40" s="43" t="s">
        <v>180</v>
      </c>
      <c r="D40" s="44" t="s">
        <v>167</v>
      </c>
      <c r="E40" s="44" t="s">
        <v>158</v>
      </c>
      <c r="F40" s="45" t="s">
        <v>178</v>
      </c>
      <c r="G40" s="35" t="s">
        <v>58</v>
      </c>
      <c r="H40" s="36" t="s">
        <v>70</v>
      </c>
      <c r="I40" s="37">
        <v>1</v>
      </c>
      <c r="J40" s="38">
        <v>40543</v>
      </c>
      <c r="K40" s="46">
        <v>9600</v>
      </c>
      <c r="L40" s="46">
        <v>288</v>
      </c>
      <c r="M40" s="46">
        <v>288</v>
      </c>
      <c r="N40" s="40" t="s">
        <v>181</v>
      </c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>
        <v>60</v>
      </c>
      <c r="AF40" s="42">
        <f t="shared" si="1"/>
        <v>60</v>
      </c>
    </row>
    <row r="41" s="1" customFormat="1" customHeight="1" spans="1:32">
      <c r="A41" s="31">
        <v>37</v>
      </c>
      <c r="B41" s="32"/>
      <c r="C41" s="43" t="s">
        <v>182</v>
      </c>
      <c r="D41" s="44" t="s">
        <v>183</v>
      </c>
      <c r="E41" s="44" t="s">
        <v>158</v>
      </c>
      <c r="F41" s="45" t="s">
        <v>184</v>
      </c>
      <c r="G41" s="35" t="s">
        <v>58</v>
      </c>
      <c r="H41" s="36" t="s">
        <v>70</v>
      </c>
      <c r="I41" s="37">
        <v>1</v>
      </c>
      <c r="J41" s="38">
        <v>36586</v>
      </c>
      <c r="K41" s="46">
        <v>5000</v>
      </c>
      <c r="L41" s="46">
        <v>0</v>
      </c>
      <c r="M41" s="46">
        <v>0</v>
      </c>
      <c r="N41" s="40" t="s">
        <v>185</v>
      </c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>
        <v>30</v>
      </c>
      <c r="AF41" s="42">
        <f t="shared" si="1"/>
        <v>30</v>
      </c>
    </row>
    <row r="42" s="1" customFormat="1" customHeight="1" spans="1:32">
      <c r="A42" s="31">
        <v>38</v>
      </c>
      <c r="B42" s="32"/>
      <c r="C42" s="43" t="s">
        <v>186</v>
      </c>
      <c r="D42" s="44" t="s">
        <v>93</v>
      </c>
      <c r="E42" s="44" t="s">
        <v>187</v>
      </c>
      <c r="F42" s="45" t="s">
        <v>86</v>
      </c>
      <c r="G42" s="35" t="s">
        <v>58</v>
      </c>
      <c r="H42" s="36" t="s">
        <v>70</v>
      </c>
      <c r="I42" s="37">
        <v>1</v>
      </c>
      <c r="J42" s="38">
        <v>43069</v>
      </c>
      <c r="K42" s="46">
        <v>1663</v>
      </c>
      <c r="L42" s="46">
        <v>49.89</v>
      </c>
      <c r="M42" s="46">
        <v>49.89</v>
      </c>
      <c r="N42" s="40" t="s">
        <v>188</v>
      </c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>
        <v>20</v>
      </c>
      <c r="AF42" s="42">
        <f t="shared" si="1"/>
        <v>20</v>
      </c>
    </row>
    <row r="43" s="1" customFormat="1" customHeight="1" spans="1:32">
      <c r="A43" s="31">
        <v>39</v>
      </c>
      <c r="B43" s="32"/>
      <c r="C43" s="43" t="s">
        <v>189</v>
      </c>
      <c r="D43" s="44" t="s">
        <v>167</v>
      </c>
      <c r="E43" s="44" t="s">
        <v>190</v>
      </c>
      <c r="F43" s="45" t="s">
        <v>178</v>
      </c>
      <c r="G43" s="35" t="s">
        <v>58</v>
      </c>
      <c r="H43" s="36" t="s">
        <v>70</v>
      </c>
      <c r="I43" s="37">
        <v>1</v>
      </c>
      <c r="J43" s="38">
        <v>40543</v>
      </c>
      <c r="K43" s="46">
        <v>8461.54</v>
      </c>
      <c r="L43" s="46">
        <v>253.85</v>
      </c>
      <c r="M43" s="46">
        <v>253.85</v>
      </c>
      <c r="N43" s="40" t="s">
        <v>191</v>
      </c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>
        <v>60</v>
      </c>
      <c r="AF43" s="42">
        <f t="shared" si="1"/>
        <v>60</v>
      </c>
    </row>
    <row r="44" s="1" customFormat="1" customHeight="1" spans="1:32">
      <c r="A44" s="31">
        <v>40</v>
      </c>
      <c r="B44" s="32"/>
      <c r="C44" s="43" t="s">
        <v>192</v>
      </c>
      <c r="D44" s="44" t="s">
        <v>67</v>
      </c>
      <c r="E44" s="44" t="s">
        <v>193</v>
      </c>
      <c r="F44" s="45" t="s">
        <v>69</v>
      </c>
      <c r="G44" s="35" t="s">
        <v>58</v>
      </c>
      <c r="H44" s="36" t="s">
        <v>70</v>
      </c>
      <c r="I44" s="37">
        <v>1</v>
      </c>
      <c r="J44" s="38">
        <v>40908</v>
      </c>
      <c r="K44" s="46">
        <v>4914.53</v>
      </c>
      <c r="L44" s="46">
        <v>147.44</v>
      </c>
      <c r="M44" s="46">
        <v>147.44</v>
      </c>
      <c r="N44" s="40" t="s">
        <v>194</v>
      </c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>
        <v>70</v>
      </c>
      <c r="AF44" s="42">
        <f t="shared" si="1"/>
        <v>70</v>
      </c>
    </row>
    <row r="45" s="1" customFormat="1" customHeight="1" spans="1:32">
      <c r="A45" s="31">
        <v>41</v>
      </c>
      <c r="B45" s="32"/>
      <c r="C45" s="43" t="s">
        <v>195</v>
      </c>
      <c r="D45" s="44" t="s">
        <v>196</v>
      </c>
      <c r="E45" s="44" t="s">
        <v>197</v>
      </c>
      <c r="F45" s="45" t="s">
        <v>198</v>
      </c>
      <c r="G45" s="35" t="s">
        <v>58</v>
      </c>
      <c r="H45" s="36" t="s">
        <v>70</v>
      </c>
      <c r="I45" s="37">
        <v>1</v>
      </c>
      <c r="J45" s="38">
        <v>40908</v>
      </c>
      <c r="K45" s="46">
        <v>2264.99</v>
      </c>
      <c r="L45" s="46">
        <v>67.95</v>
      </c>
      <c r="M45" s="46">
        <v>67.95</v>
      </c>
      <c r="N45" s="40" t="s">
        <v>199</v>
      </c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>
        <v>10</v>
      </c>
      <c r="AF45" s="42">
        <f t="shared" si="1"/>
        <v>10</v>
      </c>
    </row>
    <row r="46" s="1" customFormat="1" customHeight="1" spans="1:32">
      <c r="A46" s="31">
        <v>42</v>
      </c>
      <c r="B46" s="32"/>
      <c r="C46" s="43" t="s">
        <v>200</v>
      </c>
      <c r="D46" s="44" t="s">
        <v>167</v>
      </c>
      <c r="E46" s="44" t="s">
        <v>201</v>
      </c>
      <c r="F46" s="45" t="s">
        <v>178</v>
      </c>
      <c r="G46" s="35" t="s">
        <v>58</v>
      </c>
      <c r="H46" s="36" t="s">
        <v>70</v>
      </c>
      <c r="I46" s="37">
        <v>1</v>
      </c>
      <c r="J46" s="38">
        <v>40543</v>
      </c>
      <c r="K46" s="46">
        <v>4444.44</v>
      </c>
      <c r="L46" s="46">
        <v>133.33</v>
      </c>
      <c r="M46" s="46">
        <v>133.33</v>
      </c>
      <c r="N46" s="40" t="s">
        <v>202</v>
      </c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>
        <v>60</v>
      </c>
      <c r="AF46" s="42">
        <f t="shared" si="1"/>
        <v>60</v>
      </c>
    </row>
    <row r="47" s="1" customFormat="1" customHeight="1" spans="1:32">
      <c r="A47" s="31">
        <v>43</v>
      </c>
      <c r="B47" s="32"/>
      <c r="C47" s="43" t="s">
        <v>203</v>
      </c>
      <c r="D47" s="44" t="s">
        <v>67</v>
      </c>
      <c r="E47" s="44" t="s">
        <v>204</v>
      </c>
      <c r="F47" s="45" t="s">
        <v>69</v>
      </c>
      <c r="G47" s="35" t="s">
        <v>58</v>
      </c>
      <c r="H47" s="36" t="s">
        <v>70</v>
      </c>
      <c r="I47" s="37">
        <v>1</v>
      </c>
      <c r="J47" s="38">
        <v>40908</v>
      </c>
      <c r="K47" s="46">
        <v>5555.55</v>
      </c>
      <c r="L47" s="46">
        <v>166.67</v>
      </c>
      <c r="M47" s="46">
        <v>166.67</v>
      </c>
      <c r="N47" s="40" t="s">
        <v>205</v>
      </c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>
        <v>70</v>
      </c>
      <c r="AF47" s="42">
        <f t="shared" si="1"/>
        <v>70</v>
      </c>
    </row>
    <row r="48" s="1" customFormat="1" customHeight="1" spans="1:32">
      <c r="A48" s="31">
        <v>44</v>
      </c>
      <c r="B48" s="32"/>
      <c r="C48" s="43" t="s">
        <v>206</v>
      </c>
      <c r="D48" s="44" t="s">
        <v>67</v>
      </c>
      <c r="E48" s="44" t="s">
        <v>207</v>
      </c>
      <c r="F48" s="45" t="s">
        <v>69</v>
      </c>
      <c r="G48" s="35" t="s">
        <v>58</v>
      </c>
      <c r="H48" s="36" t="s">
        <v>70</v>
      </c>
      <c r="I48" s="37">
        <v>1</v>
      </c>
      <c r="J48" s="38">
        <v>40543</v>
      </c>
      <c r="K48" s="46">
        <v>6000</v>
      </c>
      <c r="L48" s="46">
        <v>180</v>
      </c>
      <c r="M48" s="46">
        <v>180</v>
      </c>
      <c r="N48" s="40" t="s">
        <v>208</v>
      </c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>
        <v>70</v>
      </c>
      <c r="AF48" s="42">
        <f t="shared" si="1"/>
        <v>70</v>
      </c>
    </row>
    <row r="49" s="1" customFormat="1" customHeight="1" spans="1:32">
      <c r="A49" s="31">
        <v>45</v>
      </c>
      <c r="B49" s="32"/>
      <c r="C49" s="43" t="s">
        <v>209</v>
      </c>
      <c r="D49" s="44" t="s">
        <v>67</v>
      </c>
      <c r="E49" s="44" t="s">
        <v>210</v>
      </c>
      <c r="F49" s="45" t="s">
        <v>69</v>
      </c>
      <c r="G49" s="35" t="s">
        <v>58</v>
      </c>
      <c r="H49" s="36" t="s">
        <v>70</v>
      </c>
      <c r="I49" s="37">
        <v>1</v>
      </c>
      <c r="J49" s="38">
        <v>39812</v>
      </c>
      <c r="K49" s="46">
        <v>4017.09</v>
      </c>
      <c r="L49" s="46">
        <v>120.51</v>
      </c>
      <c r="M49" s="46">
        <v>120.51</v>
      </c>
      <c r="N49" s="40" t="s">
        <v>211</v>
      </c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>
        <v>70</v>
      </c>
      <c r="AF49" s="42">
        <f t="shared" si="1"/>
        <v>70</v>
      </c>
    </row>
    <row r="50" s="1" customFormat="1" customHeight="1" spans="1:32">
      <c r="A50" s="31">
        <v>46</v>
      </c>
      <c r="B50" s="32"/>
      <c r="C50" s="43" t="s">
        <v>212</v>
      </c>
      <c r="D50" s="44" t="s">
        <v>67</v>
      </c>
      <c r="E50" s="44" t="s">
        <v>131</v>
      </c>
      <c r="F50" s="45" t="s">
        <v>69</v>
      </c>
      <c r="G50" s="35" t="s">
        <v>58</v>
      </c>
      <c r="H50" s="36" t="s">
        <v>70</v>
      </c>
      <c r="I50" s="37">
        <v>1</v>
      </c>
      <c r="J50" s="38">
        <v>40543</v>
      </c>
      <c r="K50" s="46">
        <v>4957.27</v>
      </c>
      <c r="L50" s="46">
        <v>148.72</v>
      </c>
      <c r="M50" s="46">
        <v>148.72</v>
      </c>
      <c r="N50" s="40" t="s">
        <v>213</v>
      </c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>
        <v>70</v>
      </c>
      <c r="AF50" s="42">
        <f t="shared" si="1"/>
        <v>70</v>
      </c>
    </row>
    <row r="51" s="1" customFormat="1" customHeight="1" spans="1:32">
      <c r="A51" s="31">
        <v>47</v>
      </c>
      <c r="B51" s="32"/>
      <c r="C51" s="43" t="s">
        <v>214</v>
      </c>
      <c r="D51" s="44" t="s">
        <v>67</v>
      </c>
      <c r="E51" s="44" t="s">
        <v>207</v>
      </c>
      <c r="F51" s="45" t="s">
        <v>215</v>
      </c>
      <c r="G51" s="35" t="s">
        <v>58</v>
      </c>
      <c r="H51" s="36" t="s">
        <v>70</v>
      </c>
      <c r="I51" s="37">
        <v>1</v>
      </c>
      <c r="J51" s="38">
        <v>40908</v>
      </c>
      <c r="K51" s="46">
        <v>5812</v>
      </c>
      <c r="L51" s="46">
        <v>174.36</v>
      </c>
      <c r="M51" s="46">
        <v>174.36</v>
      </c>
      <c r="N51" s="40" t="s">
        <v>216</v>
      </c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>
        <v>70</v>
      </c>
      <c r="AF51" s="42">
        <f t="shared" si="1"/>
        <v>70</v>
      </c>
    </row>
    <row r="52" s="1" customFormat="1" customHeight="1" spans="1:32">
      <c r="A52" s="31">
        <v>48</v>
      </c>
      <c r="B52" s="32"/>
      <c r="C52" s="43" t="s">
        <v>217</v>
      </c>
      <c r="D52" s="44" t="s">
        <v>93</v>
      </c>
      <c r="E52" s="44" t="s">
        <v>218</v>
      </c>
      <c r="F52" s="45" t="s">
        <v>86</v>
      </c>
      <c r="G52" s="35" t="s">
        <v>58</v>
      </c>
      <c r="H52" s="36" t="s">
        <v>70</v>
      </c>
      <c r="I52" s="37">
        <v>1</v>
      </c>
      <c r="J52" s="38">
        <v>41625</v>
      </c>
      <c r="K52" s="46">
        <v>6700</v>
      </c>
      <c r="L52" s="46">
        <v>201</v>
      </c>
      <c r="M52" s="46">
        <v>201</v>
      </c>
      <c r="N52" s="40" t="s">
        <v>219</v>
      </c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>
        <v>20</v>
      </c>
      <c r="AF52" s="42">
        <f t="shared" si="1"/>
        <v>20</v>
      </c>
    </row>
    <row r="53" s="1" customFormat="1" customHeight="1" spans="1:32">
      <c r="A53" s="31">
        <v>49</v>
      </c>
      <c r="B53" s="32"/>
      <c r="C53" s="43" t="s">
        <v>220</v>
      </c>
      <c r="D53" s="44" t="s">
        <v>67</v>
      </c>
      <c r="E53" s="44" t="s">
        <v>221</v>
      </c>
      <c r="F53" s="45" t="s">
        <v>222</v>
      </c>
      <c r="G53" s="35" t="s">
        <v>58</v>
      </c>
      <c r="H53" s="36" t="s">
        <v>70</v>
      </c>
      <c r="I53" s="37">
        <v>1</v>
      </c>
      <c r="J53" s="38">
        <v>40908</v>
      </c>
      <c r="K53" s="46">
        <v>6500</v>
      </c>
      <c r="L53" s="46">
        <v>195</v>
      </c>
      <c r="M53" s="46">
        <v>195</v>
      </c>
      <c r="N53" s="40" t="s">
        <v>223</v>
      </c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>
        <v>70</v>
      </c>
      <c r="AF53" s="42">
        <f t="shared" si="1"/>
        <v>70</v>
      </c>
    </row>
    <row r="54" s="1" customFormat="1" customHeight="1" spans="1:32">
      <c r="A54" s="31">
        <v>50</v>
      </c>
      <c r="B54" s="32"/>
      <c r="C54" s="43" t="s">
        <v>224</v>
      </c>
      <c r="D54" s="44" t="s">
        <v>93</v>
      </c>
      <c r="E54" s="44" t="s">
        <v>225</v>
      </c>
      <c r="F54" s="45" t="s">
        <v>86</v>
      </c>
      <c r="G54" s="35" t="s">
        <v>58</v>
      </c>
      <c r="H54" s="36" t="s">
        <v>70</v>
      </c>
      <c r="I54" s="37">
        <v>1</v>
      </c>
      <c r="J54" s="38">
        <v>40543</v>
      </c>
      <c r="K54" s="46">
        <v>1264.96</v>
      </c>
      <c r="L54" s="46">
        <v>37.95</v>
      </c>
      <c r="M54" s="46">
        <v>37.95</v>
      </c>
      <c r="N54" s="40" t="s">
        <v>226</v>
      </c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>
        <v>20</v>
      </c>
      <c r="AF54" s="42">
        <f t="shared" si="1"/>
        <v>20</v>
      </c>
    </row>
    <row r="55" s="1" customFormat="1" customHeight="1" spans="1:32">
      <c r="A55" s="31">
        <v>51</v>
      </c>
      <c r="B55" s="32"/>
      <c r="C55" s="43" t="s">
        <v>227</v>
      </c>
      <c r="D55" s="44" t="s">
        <v>67</v>
      </c>
      <c r="E55" s="44" t="s">
        <v>228</v>
      </c>
      <c r="F55" s="45" t="s">
        <v>69</v>
      </c>
      <c r="G55" s="35" t="s">
        <v>58</v>
      </c>
      <c r="H55" s="36" t="s">
        <v>70</v>
      </c>
      <c r="I55" s="37">
        <v>1</v>
      </c>
      <c r="J55" s="38">
        <v>40543</v>
      </c>
      <c r="K55" s="46">
        <v>4957.27</v>
      </c>
      <c r="L55" s="46">
        <v>148.72</v>
      </c>
      <c r="M55" s="46">
        <v>148.72</v>
      </c>
      <c r="N55" s="40" t="s">
        <v>229</v>
      </c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>
        <v>70</v>
      </c>
      <c r="AF55" s="42">
        <f t="shared" si="1"/>
        <v>70</v>
      </c>
    </row>
    <row r="56" s="1" customFormat="1" customHeight="1" spans="1:32">
      <c r="A56" s="31">
        <v>52</v>
      </c>
      <c r="B56" s="32"/>
      <c r="C56" s="43" t="s">
        <v>230</v>
      </c>
      <c r="D56" s="44" t="s">
        <v>67</v>
      </c>
      <c r="E56" s="44" t="s">
        <v>231</v>
      </c>
      <c r="F56" s="45" t="s">
        <v>69</v>
      </c>
      <c r="G56" s="35" t="s">
        <v>58</v>
      </c>
      <c r="H56" s="36" t="s">
        <v>70</v>
      </c>
      <c r="I56" s="37">
        <v>1</v>
      </c>
      <c r="J56" s="38">
        <v>41625</v>
      </c>
      <c r="K56" s="46">
        <v>5950</v>
      </c>
      <c r="L56" s="46">
        <v>178.5</v>
      </c>
      <c r="M56" s="46">
        <v>178.5</v>
      </c>
      <c r="N56" s="40" t="s">
        <v>232</v>
      </c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>
        <v>70</v>
      </c>
      <c r="AF56" s="42">
        <f t="shared" si="1"/>
        <v>70</v>
      </c>
    </row>
    <row r="57" s="1" customFormat="1" customHeight="1" spans="1:32">
      <c r="A57" s="31"/>
      <c r="B57" s="32"/>
      <c r="C57" s="48"/>
      <c r="D57" s="32"/>
      <c r="E57" s="48"/>
      <c r="F57" s="49"/>
      <c r="G57" s="50"/>
      <c r="H57" s="51"/>
      <c r="I57" s="51"/>
      <c r="J57" s="52"/>
      <c r="K57" s="48"/>
      <c r="L57" s="48"/>
      <c r="M57" s="48"/>
      <c r="N57" s="40"/>
      <c r="O57" s="53"/>
      <c r="P57" s="53"/>
      <c r="Q57" s="53"/>
      <c r="R57" s="41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42"/>
    </row>
    <row r="58" s="2" customFormat="1" customHeight="1" spans="1:32">
      <c r="A58" s="54"/>
      <c r="B58" s="55"/>
      <c r="C58" s="55" t="s">
        <v>11</v>
      </c>
      <c r="D58" s="56"/>
      <c r="E58" s="56"/>
      <c r="F58" s="56"/>
      <c r="G58" s="54"/>
      <c r="H58" s="56"/>
      <c r="I58" s="56">
        <f>SUM(I5:I57)</f>
        <v>52</v>
      </c>
      <c r="J58" s="57"/>
      <c r="K58" s="58">
        <f>SUM(K5:K57)</f>
        <v>399552.67</v>
      </c>
      <c r="L58" s="58">
        <f>SUM(L5:L57)</f>
        <v>11139.7</v>
      </c>
      <c r="M58" s="58">
        <f>SUM(M5:M57)</f>
        <v>11139.7</v>
      </c>
      <c r="N58" s="58"/>
      <c r="O58" s="58">
        <f>SUM(O5:O57)</f>
        <v>0</v>
      </c>
      <c r="P58" s="58"/>
      <c r="Q58" s="58"/>
      <c r="R58" s="58">
        <f t="shared" ref="N58:AF58" si="2">SUM(R5:R57)</f>
        <v>0</v>
      </c>
      <c r="S58" s="58">
        <f t="shared" si="2"/>
        <v>0</v>
      </c>
      <c r="T58" s="58"/>
      <c r="U58" s="58"/>
      <c r="V58" s="58">
        <f t="shared" si="2"/>
        <v>0</v>
      </c>
      <c r="W58" s="58">
        <f t="shared" si="2"/>
        <v>0</v>
      </c>
      <c r="X58" s="58">
        <f t="shared" si="2"/>
        <v>0</v>
      </c>
      <c r="Y58" s="58">
        <f t="shared" si="2"/>
        <v>0</v>
      </c>
      <c r="Z58" s="58">
        <f t="shared" si="2"/>
        <v>0</v>
      </c>
      <c r="AA58" s="58">
        <f t="shared" si="2"/>
        <v>0</v>
      </c>
      <c r="AB58" s="58">
        <f t="shared" si="2"/>
        <v>0</v>
      </c>
      <c r="AC58" s="58">
        <f t="shared" si="2"/>
        <v>0</v>
      </c>
      <c r="AD58" s="58">
        <f t="shared" si="2"/>
        <v>0</v>
      </c>
      <c r="AE58" s="58">
        <f t="shared" si="2"/>
        <v>2860</v>
      </c>
      <c r="AF58" s="58">
        <f t="shared" si="2"/>
        <v>2860</v>
      </c>
    </row>
    <row r="59" s="3" customFormat="1" customHeight="1" spans="1:32">
      <c r="H59" s="59"/>
      <c r="N59" s="59"/>
    </row>
    <row r="60" s="3" customFormat="1" customHeight="1" spans="1:32">
      <c r="H60" s="59"/>
      <c r="N60" s="59"/>
    </row>
    <row r="61" s="3" customFormat="1" customHeight="1" spans="1:32">
      <c r="H61" s="59"/>
      <c r="N61" s="59"/>
    </row>
  </sheetData>
  <mergeCells count="22">
    <mergeCell ref="A1:AF1"/>
    <mergeCell ref="H2:L2"/>
    <mergeCell ref="O3:R3"/>
    <mergeCell ref="S3:V3"/>
    <mergeCell ref="W3:Z3"/>
    <mergeCell ref="AA3:AD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AE3:AE4"/>
    <mergeCell ref="AF3:AF4"/>
  </mergeCells>
  <conditionalFormatting sqref="C5:C56">
    <cfRule type="duplicateValues" dxfId="1" priority="3" stopIfTrue="1"/>
  </conditionalFormatting>
  <dataValidations count="1">
    <dataValidation allowBlank="1" showInputMessage="1" showErrorMessage="1" sqref="D57 G57"/>
  </dataValidation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评估汇总表</vt:lpstr>
      <vt:lpstr>中介结果明细表</vt:lpstr>
      <vt:lpstr>计算表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deng</dc:creator>
  <cp:lastModifiedBy>施文兴</cp:lastModifiedBy>
  <dcterms:created xsi:type="dcterms:W3CDTF">2008-09-10T08:53:00Z</dcterms:created>
  <cp:lastPrinted>2018-02-22T01:03:00Z</cp:lastPrinted>
  <dcterms:modified xsi:type="dcterms:W3CDTF">2025-12-09T01:32:24Z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eadingLayout">
    <vt:bool>true</vt:bool>
  </property>
  <property fmtid="{D5CDD505-2E9C-101B-9397-08002B2CF9AE}" pid="4" name="ICV">
    <vt:lpwstr>BCE92B5B668B45C6B653EAD169F3E6E1_13</vt:lpwstr>
  </property>
  <property fmtid="{D5CDD505-2E9C-101B-9397-08002B2CF9AE}" pid="5" name="EM_Doc_Temp_ID">
    <vt:lpwstr>72D196D2-4F7D-49D9-94F1-86BBCD653CAA</vt:lpwstr>
  </property>
  <property fmtid="{D5CDD505-2E9C-101B-9397-08002B2CF9AE}" pid="6" name="CalculationRule">
    <vt:i4>0</vt:i4>
  </property>
</Properties>
</file>