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30720" windowHeight="13380" tabRatio="758" activeTab="1"/>
  </bookViews>
  <sheets>
    <sheet name="评估汇总表" sheetId="32" r:id="rId1"/>
    <sheet name="中介结果明细表" sheetId="23" r:id="rId2"/>
    <sheet name="计算表" sheetId="33" state="hidden" r:id="rId3"/>
  </sheets>
  <definedNames>
    <definedName name="_xlnm._FilterDatabase" localSheetId="1" hidden="1">中介结果明细表!$A$4:$K$42</definedName>
    <definedName name="_xlnm.Print_Area" localSheetId="1">中介结果明细表!$A$1:$K$42</definedName>
    <definedName name="_xlnm.Print_Titles" localSheetId="1">中介结果明细表!$1:$4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修修</author>
  </authors>
  <commentList>
    <comment ref="B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二级简称，如物资供应处&amp;现河采油厂&amp;注汽中心</t>
        </r>
      </text>
    </comment>
    <comment ref="K3" authorId="0">
      <text>
        <r>
          <rPr>
            <b/>
            <sz val="9"/>
            <rFont val="宋体"/>
            <charset val="134"/>
          </rPr>
          <t>修修:</t>
        </r>
        <r>
          <rPr>
            <sz val="9"/>
            <rFont val="宋体"/>
            <charset val="134"/>
          </rPr>
          <t xml:space="preserve">
特殊情况，备注说明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O4" authorId="0">
      <text>
        <r>
          <rPr>
            <sz val="9"/>
            <rFont val="宋体"/>
            <charset val="134"/>
          </rPr>
          <t>重量都为单位：千克</t>
        </r>
      </text>
    </comment>
    <comment ref="S4" authorId="0">
      <text>
        <r>
          <rPr>
            <sz val="9"/>
            <rFont val="宋体"/>
            <charset val="134"/>
          </rPr>
          <t>重量都为单位：千克</t>
        </r>
      </text>
    </comment>
  </commentList>
</comments>
</file>

<file path=xl/sharedStrings.xml><?xml version="1.0" encoding="utf-8"?>
<sst xmlns="http://schemas.openxmlformats.org/spreadsheetml/2006/main" count="354" uniqueCount="135">
  <si>
    <t>序号</t>
  </si>
  <si>
    <t>单位名称</t>
  </si>
  <si>
    <t>数量</t>
  </si>
  <si>
    <t>原值</t>
  </si>
  <si>
    <t>净值</t>
  </si>
  <si>
    <t>净额</t>
  </si>
  <si>
    <t>清理收入（不含税）</t>
  </si>
  <si>
    <t>清理收入（含税）</t>
  </si>
  <si>
    <t>增减值</t>
  </si>
  <si>
    <t>增减率</t>
  </si>
  <si>
    <t>山东胜利水务有限责任公司</t>
  </si>
  <si>
    <t>合计</t>
  </si>
  <si>
    <t>固定资产价值评估结果明细表</t>
  </si>
  <si>
    <t>单位名称：山东胜利水务有限责任公司</t>
  </si>
  <si>
    <t>评估基准日：2025年10月10日</t>
  </si>
  <si>
    <t>使用单位</t>
  </si>
  <si>
    <t>资产主编号</t>
  </si>
  <si>
    <t>资产名称</t>
  </si>
  <si>
    <t>规格型号</t>
  </si>
  <si>
    <t>执照牌号</t>
  </si>
  <si>
    <t>地理位置</t>
  </si>
  <si>
    <t>资本化
日期</t>
  </si>
  <si>
    <t>喷码</t>
  </si>
  <si>
    <t>备注</t>
  </si>
  <si>
    <t>合  计</t>
  </si>
  <si>
    <t>资产价值评估结果计算明细表</t>
  </si>
  <si>
    <t xml:space="preserve">车牌照号 </t>
  </si>
  <si>
    <t>资产编号</t>
  </si>
  <si>
    <t>生产厂家</t>
  </si>
  <si>
    <t>所在地点</t>
  </si>
  <si>
    <t>计量单位</t>
  </si>
  <si>
    <t>交付日期</t>
  </si>
  <si>
    <t>资产原值</t>
  </si>
  <si>
    <t>资产净值</t>
  </si>
  <si>
    <t>资产净额</t>
  </si>
  <si>
    <t>废钢</t>
  </si>
  <si>
    <t>废铜</t>
  </si>
  <si>
    <t>铜</t>
  </si>
  <si>
    <t>不锈钢</t>
  </si>
  <si>
    <t>可再利用价值（5）</t>
  </si>
  <si>
    <t>评估价值总计</t>
  </si>
  <si>
    <t>核定重量（T）</t>
  </si>
  <si>
    <t>单价(元/吨）</t>
  </si>
  <si>
    <t>费用（元/吨)</t>
  </si>
  <si>
    <r>
      <rPr>
        <b/>
        <sz val="9"/>
        <color indexed="8"/>
        <rFont val="宋体"/>
        <charset val="134"/>
      </rPr>
      <t>价值</t>
    </r>
    <r>
      <rPr>
        <b/>
        <sz val="9"/>
        <color indexed="8"/>
        <rFont val="Times New Roman"/>
        <charset val="0"/>
      </rPr>
      <t>1</t>
    </r>
  </si>
  <si>
    <t>价值2</t>
  </si>
  <si>
    <t>价值3</t>
  </si>
  <si>
    <t>价值4</t>
  </si>
  <si>
    <t>503000204345</t>
  </si>
  <si>
    <t>智能售水机</t>
  </si>
  <si>
    <t>TT-600G</t>
  </si>
  <si>
    <t>北京天天一泉净水设备股份有限公司</t>
  </si>
  <si>
    <t>胜利水务利津公司</t>
  </si>
  <si>
    <t>台</t>
  </si>
  <si>
    <t>SW-1</t>
  </si>
  <si>
    <t>503000204346</t>
  </si>
  <si>
    <t>SW-2</t>
  </si>
  <si>
    <t>503000204347</t>
  </si>
  <si>
    <t>SW-3</t>
  </si>
  <si>
    <t>503000204348</t>
  </si>
  <si>
    <t>SW-4</t>
  </si>
  <si>
    <t>503000204349</t>
  </si>
  <si>
    <t>TT-800G</t>
  </si>
  <si>
    <t>SW-5</t>
  </si>
  <si>
    <t>503000204350</t>
  </si>
  <si>
    <t>SW-6</t>
  </si>
  <si>
    <t>503000204351</t>
  </si>
  <si>
    <t>SW-7</t>
  </si>
  <si>
    <t>503000204353</t>
  </si>
  <si>
    <t>济南华滤</t>
  </si>
  <si>
    <t>SW-8</t>
  </si>
  <si>
    <t>503000204354</t>
  </si>
  <si>
    <t>SW-9</t>
  </si>
  <si>
    <t>503000204356</t>
  </si>
  <si>
    <t>SW-10</t>
  </si>
  <si>
    <t>503000204357</t>
  </si>
  <si>
    <t>SW-11</t>
  </si>
  <si>
    <t>503000204358</t>
  </si>
  <si>
    <t>SW-12</t>
  </si>
  <si>
    <t>503000204372</t>
  </si>
  <si>
    <t>供水分公司仓库</t>
  </si>
  <si>
    <t>SW-13</t>
  </si>
  <si>
    <t>503000204373</t>
  </si>
  <si>
    <t>SW-14</t>
  </si>
  <si>
    <t>503000211528</t>
  </si>
  <si>
    <t>直饮水机</t>
  </si>
  <si>
    <t>600G</t>
  </si>
  <si>
    <t>SW-15</t>
  </si>
  <si>
    <t>503000211529</t>
  </si>
  <si>
    <t>SW-16</t>
  </si>
  <si>
    <t>503000211530</t>
  </si>
  <si>
    <t>800G</t>
  </si>
  <si>
    <t>SW-17</t>
  </si>
  <si>
    <t>503000211531</t>
  </si>
  <si>
    <t>SW-18</t>
  </si>
  <si>
    <t>503000211532</t>
  </si>
  <si>
    <t>SW-19</t>
  </si>
  <si>
    <t>503000211533</t>
  </si>
  <si>
    <t>SW-20</t>
  </si>
  <si>
    <t>503000211534</t>
  </si>
  <si>
    <t>SW-21</t>
  </si>
  <si>
    <t>503000211535</t>
  </si>
  <si>
    <t>SW-22</t>
  </si>
  <si>
    <t>503000211536</t>
  </si>
  <si>
    <t>SW-23</t>
  </si>
  <si>
    <t>503000211537</t>
  </si>
  <si>
    <t>SW-24</t>
  </si>
  <si>
    <t>503000211538</t>
  </si>
  <si>
    <t>SW-25</t>
  </si>
  <si>
    <t>503000211539</t>
  </si>
  <si>
    <t>SW-26</t>
  </si>
  <si>
    <t>503000211540</t>
  </si>
  <si>
    <t>SW-27</t>
  </si>
  <si>
    <t>503000211541</t>
  </si>
  <si>
    <t>SW-28</t>
  </si>
  <si>
    <t>503000211542</t>
  </si>
  <si>
    <t>SW-29</t>
  </si>
  <si>
    <t>503000211543</t>
  </si>
  <si>
    <t>SW-30</t>
  </si>
  <si>
    <t>503000204371</t>
  </si>
  <si>
    <t>SW-80</t>
  </si>
  <si>
    <t>SW-31</t>
  </si>
  <si>
    <t>503000204352</t>
  </si>
  <si>
    <t>SW-32</t>
  </si>
  <si>
    <t>503000204355</t>
  </si>
  <si>
    <t>SW-33</t>
  </si>
  <si>
    <t>503000204364</t>
  </si>
  <si>
    <t>SW-34</t>
  </si>
  <si>
    <t>503000219849</t>
  </si>
  <si>
    <t>电视</t>
  </si>
  <si>
    <t>无</t>
  </si>
  <si>
    <t>国产</t>
  </si>
  <si>
    <t>SW-35</t>
  </si>
  <si>
    <t>503000219850</t>
  </si>
  <si>
    <t>SW-36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</si>
</sst>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%;\(0.0%\)"/>
    <numFmt numFmtId="178" formatCode="yy\.mm\.dd"/>
    <numFmt numFmtId="179" formatCode="&quot;$&quot;#,##0_);[Red]\(&quot;$&quot;#,##0\)"/>
    <numFmt numFmtId="180" formatCode="[Blue]#,##0_);[Blue]\(#,##0\)"/>
    <numFmt numFmtId="181" formatCode="#,##0.00\¥;[Red]\-#,##0.00\¥"/>
    <numFmt numFmtId="182" formatCode="_ \¥* #,##0_ ;_ \¥* \-#,##0_ ;_ \¥* &quot;-&quot;_ ;_ @_ "/>
    <numFmt numFmtId="183" formatCode="0.0%"/>
    <numFmt numFmtId="184" formatCode="_-* #,##0_-;\-* #,##0_-;_-* &quot;-&quot;_-;_-@_-"/>
    <numFmt numFmtId="185" formatCode="[Blue]0.0%;[Blue]\(0.0%\)"/>
    <numFmt numFmtId="186" formatCode="0.00_ "/>
    <numFmt numFmtId="187" formatCode="&quot;\&quot;#,##0.00;[Red]&quot;\&quot;\-#,##0.00"/>
    <numFmt numFmtId="188" formatCode="_(* #,##0_);_(* \(#,##0\);_(* &quot;-&quot;_);_(@_)"/>
    <numFmt numFmtId="189" formatCode="_(* #,##0.00_);_(* \(#,##0.00\);_(* &quot;-&quot;??_);_(@_)"/>
    <numFmt numFmtId="190" formatCode="_-#,##0_-;\(#,##0\);_-\ \ &quot;-&quot;_-;_-@_-"/>
    <numFmt numFmtId="191" formatCode="_-#,##0.00_-;\(#,##0.00\);_-\ \ &quot;-&quot;_-;_-@_-"/>
    <numFmt numFmtId="192" formatCode="mmm/dd/yyyy;_-\ &quot;N/A&quot;_-;_-\ &quot;-&quot;_-"/>
    <numFmt numFmtId="193" formatCode="_-#,###,_-;\(#,###,\);_-\ \ &quot;-&quot;_-;_-@_-"/>
    <numFmt numFmtId="194" formatCode="mmm/yyyy;_-\ &quot;N/A&quot;_-;_-\ &quot;-&quot;_-"/>
    <numFmt numFmtId="195" formatCode="_-#,##0%_-;\(#,##0%\);_-\ &quot;-&quot;_-"/>
    <numFmt numFmtId="196" formatCode="_-#,###.00,_-;\(#,###.00,\);_-\ \ &quot;-&quot;_-;_-@_-"/>
    <numFmt numFmtId="197" formatCode="_-#0&quot;.&quot;0,_-;\(#0&quot;.&quot;0,\);_-\ \ &quot;-&quot;_-;_-@_-"/>
    <numFmt numFmtId="198" formatCode="_-#0&quot;.&quot;0000_-;\(#0&quot;.&quot;0000\);_-\ \ &quot;-&quot;_-;_-@_-"/>
    <numFmt numFmtId="199" formatCode="_-&quot;$&quot;\ * #,##0_-;_-&quot;$&quot;\ * #,##0\-;_-&quot;$&quot;\ * &quot;-&quot;_-;_-@_-"/>
    <numFmt numFmtId="200" formatCode="_-* #,##0_-;\-* #,##0_-;_-* &quot;-&quot;??_-;_-@_-"/>
    <numFmt numFmtId="201" formatCode="\(#,##0\)\ "/>
    <numFmt numFmtId="202" formatCode="[Red]0.0%;[Red]\(0.0%\)"/>
    <numFmt numFmtId="203" formatCode="#,##0_);[Blue]\(#,##0\)"/>
    <numFmt numFmtId="204" formatCode="&quot;\&quot;#,##0;[Red]&quot;\&quot;&quot;\&quot;&quot;\&quot;&quot;\&quot;&quot;\&quot;&quot;\&quot;&quot;\&quot;\-#,##0"/>
    <numFmt numFmtId="205" formatCode="0.0000%"/>
    <numFmt numFmtId="206" formatCode="#,##0.00\¥;\-#,##0.00\¥"/>
    <numFmt numFmtId="207" formatCode="#,##0.0"/>
    <numFmt numFmtId="208" formatCode="#,##0;[Red]\(#,##0\)"/>
    <numFmt numFmtId="209" formatCode="_ \¥* #,##0.00_ ;_ \¥* \-#,##0.00_ ;_ \¥* &quot;-&quot;??_ ;_ @_ "/>
    <numFmt numFmtId="210" formatCode="&quot;$&quot;#,##0.00_);\(&quot;$&quot;#,##0.00\)"/>
    <numFmt numFmtId="211" formatCode="&quot;NT$&quot;#,##0;\-&quot;NT$&quot;#,##0"/>
    <numFmt numFmtId="212" formatCode="&quot;NT$&quot;#,##0.00;\-&quot;NT$&quot;#,##0.00"/>
    <numFmt numFmtId="213" formatCode="&quot;\&quot;#,##0;&quot;\&quot;\-#,##0"/>
    <numFmt numFmtId="214" formatCode="&quot;$&quot;#,##0;\-&quot;$&quot;#,##0"/>
    <numFmt numFmtId="215" formatCode="#,##0\ ;[Red]\-#,##0.00\ "/>
    <numFmt numFmtId="216" formatCode="_-* #,##0.00_-;\-* #,##0.00_-;_-* &quot;-&quot;??_-;_-@_-"/>
    <numFmt numFmtId="217" formatCode="&quot;$&quot;#.#"/>
    <numFmt numFmtId="218" formatCode="#,##0\ &quot; &quot;;\(#,##0\)\ ;&quot;—&quot;&quot; &quot;&quot; &quot;&quot; &quot;&quot; &quot;"/>
    <numFmt numFmtId="219" formatCode="&quot;\&quot;#,##0;[Red]&quot;\&quot;&quot;\&quot;\-#,##0"/>
    <numFmt numFmtId="220" formatCode="_-* #,##0\¥_-;\-* #,##0\¥_-;_-* &quot;-&quot;\¥_-;_-@_-"/>
    <numFmt numFmtId="221" formatCode="_-* #,##0.00\¥_-;\-* #,##0.00\¥_-;_-* &quot;-&quot;??\¥_-;_-@_-"/>
    <numFmt numFmtId="222" formatCode="0.000%"/>
    <numFmt numFmtId="223" formatCode="&quot;$&quot;#,##0.00_);[Red]\(&quot;$&quot;#,##0.00\)"/>
    <numFmt numFmtId="224" formatCode="&quot;$&quot;\ #,##0.00_-;[Red]&quot;$&quot;\ #,##0.00\-"/>
    <numFmt numFmtId="225" formatCode="0%;\(0%\)"/>
    <numFmt numFmtId="226" formatCode="#\ ??/??"/>
    <numFmt numFmtId="227" formatCode="0_)"/>
    <numFmt numFmtId="228" formatCode="\ \ @"/>
    <numFmt numFmtId="229" formatCode="#,##0_);\(#,##0_)"/>
    <numFmt numFmtId="230" formatCode="_(* #,##0.0,_);_(* \(#,##0.0,\);_(* &quot;-&quot;_);_(@_)"/>
    <numFmt numFmtId="231" formatCode="#,##0\ ;\-#,##0"/>
    <numFmt numFmtId="232" formatCode="&quot;\&quot;#,##0;[Red]&quot;\&quot;\-#,##0"/>
    <numFmt numFmtId="233" formatCode="0.00_);[Red]\(0.00\)"/>
    <numFmt numFmtId="234" formatCode="0_);[Red]\(0\)"/>
    <numFmt numFmtId="235" formatCode="* #,##0;* \-#,##0;* &quot;-&quot;;@"/>
    <numFmt numFmtId="236" formatCode="_ * #,##0.00_ ;_ * \-#,##0.00_ ;_ * &quot;-&quot;???_ ;_ @_ "/>
    <numFmt numFmtId="237" formatCode="0.000_);[Red]\(0.000\)"/>
    <numFmt numFmtId="238" formatCode="_ * #,##0_ ;_ * \-#,##0_ ;_ * &quot;-&quot;???_ ;_ @_ "/>
    <numFmt numFmtId="239" formatCode="yyyy/m/d;@"/>
  </numFmts>
  <fonts count="139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9"/>
      <color theme="1"/>
      <name val="仿宋_GB2312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0"/>
    </font>
    <font>
      <sz val="9"/>
      <name val="宋体"/>
      <charset val="0"/>
    </font>
    <font>
      <b/>
      <sz val="9"/>
      <name val="宋体"/>
      <charset val="0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sz val="11"/>
      <color indexed="12"/>
      <name val="Times New Roman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indexed="63"/>
      <name val="宋体"/>
      <charset val="134"/>
    </font>
    <font>
      <sz val="12"/>
      <name val="柧挬"/>
      <charset val="134"/>
    </font>
    <font>
      <sz val="11"/>
      <color indexed="60"/>
      <name val="宋体"/>
      <charset val="134"/>
    </font>
    <font>
      <b/>
      <sz val="11"/>
      <name val="Arial"/>
      <charset val="134"/>
    </font>
    <font>
      <b/>
      <sz val="11"/>
      <color indexed="62"/>
      <name val="宋体"/>
      <charset val="134"/>
    </font>
    <font>
      <sz val="12"/>
      <name val="MS Sans Serif"/>
      <charset val="134"/>
    </font>
    <font>
      <sz val="11"/>
      <name val="Times New Roman"/>
      <charset val="134"/>
    </font>
    <font>
      <b/>
      <sz val="10"/>
      <name val="MS Sans Serif"/>
      <charset val="134"/>
    </font>
    <font>
      <sz val="24"/>
      <name val="??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1"/>
      <name val="宋体繁体"/>
      <charset val="134"/>
    </font>
    <font>
      <sz val="10"/>
      <name val="Helv"/>
      <charset val="134"/>
    </font>
    <font>
      <b/>
      <sz val="10"/>
      <name val="??"/>
      <charset val="134"/>
    </font>
    <font>
      <b/>
      <sz val="10"/>
      <name val="Helv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28"/>
      <name val="华文仿宋"/>
      <charset val="134"/>
    </font>
    <font>
      <b/>
      <sz val="8"/>
      <name val="Arial"/>
      <charset val="134"/>
    </font>
    <font>
      <i/>
      <sz val="11"/>
      <color indexed="23"/>
      <name val="宋体"/>
      <charset val="134"/>
    </font>
    <font>
      <b/>
      <sz val="11"/>
      <color indexed="10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sz val="10"/>
      <name val="MS Sans Serif"/>
      <charset val="134"/>
    </font>
    <font>
      <sz val="10"/>
      <color indexed="8"/>
      <name val="Arial"/>
      <charset val="134"/>
    </font>
    <font>
      <sz val="12"/>
      <name val="Tms Rmn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MS Sans Serif"/>
      <charset val="134"/>
    </font>
    <font>
      <b/>
      <sz val="12"/>
      <name val="Helv"/>
      <charset val="134"/>
    </font>
    <font>
      <sz val="11"/>
      <color indexed="8"/>
      <name val="宋体"/>
      <charset val="134"/>
      <scheme val="minor"/>
    </font>
    <font>
      <b/>
      <sz val="12"/>
      <name val="Arial"/>
      <charset val="134"/>
    </font>
    <font>
      <u/>
      <sz val="8"/>
      <color indexed="12"/>
      <name val="Arial"/>
      <charset val="134"/>
    </font>
    <font>
      <u/>
      <sz val="8"/>
      <color indexed="36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2"/>
      <name val="??"/>
      <charset val="134"/>
    </font>
    <font>
      <b/>
      <sz val="18"/>
      <color indexed="56"/>
      <name val="宋体"/>
      <charset val="134"/>
    </font>
    <font>
      <b/>
      <sz val="12"/>
      <name val="Times New Roman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u/>
      <sz val="12"/>
      <color indexed="12"/>
      <name val="宋体"/>
      <charset val="134"/>
    </font>
    <font>
      <b/>
      <sz val="8"/>
      <color indexed="8"/>
      <name val="Helv"/>
      <charset val="134"/>
    </font>
    <font>
      <b/>
      <sz val="15"/>
      <color indexed="62"/>
      <name val="宋体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8"/>
      <name val="ＭＳ Ｐゴシック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rgb="FF9C0006"/>
      <name val="Tahoma"/>
      <charset val="134"/>
    </font>
    <font>
      <sz val="11"/>
      <color indexed="63"/>
      <name val="宋体"/>
      <charset val="134"/>
    </font>
    <font>
      <sz val="10"/>
      <color indexed="8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標楷體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奔覆眉"/>
      <charset val="134"/>
    </font>
    <font>
      <sz val="11"/>
      <color indexed="19"/>
      <name val="宋体"/>
      <charset val="134"/>
    </font>
    <font>
      <sz val="12"/>
      <name val="바탕체"/>
      <charset val="134"/>
    </font>
    <font>
      <b/>
      <sz val="9"/>
      <color indexed="8"/>
      <name val="宋体"/>
      <charset val="134"/>
    </font>
    <font>
      <b/>
      <sz val="9"/>
      <color indexed="8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</borders>
  <cellStyleXfs count="34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45" fillId="0" borderId="0" applyNumberFormat="0" applyFill="0"/>
    <xf numFmtId="176" fontId="46" fillId="0" borderId="0"/>
    <xf numFmtId="176" fontId="47" fillId="0" borderId="0">
      <alignment horizontal="center" wrapText="1"/>
      <protection locked="0"/>
    </xf>
    <xf numFmtId="43" fontId="48" fillId="0" borderId="0" applyFont="0" applyFill="0" applyBorder="0" applyAlignment="0" applyProtection="0">
      <alignment vertical="center"/>
    </xf>
    <xf numFmtId="0" fontId="49" fillId="35" borderId="17" applyNumberFormat="0" applyAlignment="0" applyProtection="0">
      <alignment vertical="center"/>
    </xf>
    <xf numFmtId="177" fontId="48" fillId="0" borderId="0" applyFill="0" applyBorder="0" applyAlignment="0"/>
    <xf numFmtId="0" fontId="50" fillId="0" borderId="0"/>
    <xf numFmtId="178" fontId="48" fillId="0" borderId="18" applyFill="0" applyProtection="0">
      <alignment horizontal="right"/>
    </xf>
    <xf numFmtId="176" fontId="51" fillId="0" borderId="0" applyNumberFormat="0" applyFill="0" applyBorder="0" applyAlignment="0">
      <protection locked="0"/>
    </xf>
    <xf numFmtId="0" fontId="52" fillId="0" borderId="0"/>
    <xf numFmtId="0" fontId="3" fillId="0" borderId="0"/>
    <xf numFmtId="176" fontId="53" fillId="0" borderId="0" applyNumberFormat="0" applyAlignment="0">
      <alignment horizontal="left"/>
    </xf>
    <xf numFmtId="179" fontId="54" fillId="0" borderId="0" applyFont="0" applyFill="0" applyBorder="0" applyAlignment="0" applyProtection="0"/>
    <xf numFmtId="180" fontId="48" fillId="0" borderId="0" applyFill="0" applyBorder="0" applyAlignment="0"/>
    <xf numFmtId="0" fontId="55" fillId="36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181" fontId="54" fillId="0" borderId="0" applyFont="0" applyFill="0" applyBorder="0" applyAlignment="0" applyProtection="0"/>
    <xf numFmtId="182" fontId="48" fillId="0" borderId="0"/>
    <xf numFmtId="0" fontId="55" fillId="37" borderId="0" applyNumberFormat="0" applyBorder="0" applyAlignment="0" applyProtection="0">
      <alignment vertical="center"/>
    </xf>
    <xf numFmtId="43" fontId="57" fillId="0" borderId="0" applyFont="0" applyFill="0" applyBorder="0" applyAlignment="0" applyProtection="0">
      <alignment vertical="center"/>
    </xf>
    <xf numFmtId="0" fontId="58" fillId="35" borderId="19" applyNumberFormat="0" applyAlignment="0" applyProtection="0">
      <alignment vertical="center"/>
    </xf>
    <xf numFmtId="183" fontId="54" fillId="0" borderId="0" applyFont="0" applyFill="0" applyBorder="0" applyAlignment="0" applyProtection="0"/>
    <xf numFmtId="184" fontId="3" fillId="0" borderId="0" applyFont="0" applyFill="0" applyBorder="0" applyAlignment="0" applyProtection="0">
      <alignment vertical="center"/>
    </xf>
    <xf numFmtId="176" fontId="59" fillId="0" borderId="0"/>
    <xf numFmtId="41" fontId="0" fillId="0" borderId="0" applyFont="0" applyFill="0" applyBorder="0" applyAlignment="0" applyProtection="0">
      <alignment vertical="center"/>
    </xf>
    <xf numFmtId="176" fontId="54" fillId="0" borderId="0" applyNumberFormat="0" applyFont="0" applyFill="0" applyBorder="0" applyAlignment="0" applyProtection="0">
      <alignment horizontal="left"/>
    </xf>
    <xf numFmtId="0" fontId="60" fillId="38" borderId="0" applyNumberFormat="0" applyBorder="0" applyAlignment="0" applyProtection="0">
      <alignment vertical="center"/>
    </xf>
    <xf numFmtId="184" fontId="54" fillId="0" borderId="0" applyFont="0" applyFill="0" applyBorder="0" applyAlignment="0" applyProtection="0"/>
    <xf numFmtId="176" fontId="61" fillId="0" borderId="0" applyNumberFormat="0" applyFill="0" applyBorder="0" applyAlignment="0" applyProtection="0"/>
    <xf numFmtId="38" fontId="5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49" fontId="21" fillId="0" borderId="0" applyProtection="0">
      <alignment horizontal="left"/>
    </xf>
    <xf numFmtId="185" fontId="48" fillId="0" borderId="0" applyFill="0" applyBorder="0" applyAlignment="0"/>
    <xf numFmtId="176" fontId="48" fillId="0" borderId="0"/>
    <xf numFmtId="186" fontId="3" fillId="0" borderId="0" applyFont="0" applyFill="0" applyBorder="0" applyAlignment="0" applyProtection="0">
      <alignment vertical="center"/>
    </xf>
    <xf numFmtId="187" fontId="54" fillId="0" borderId="0" applyFont="0" applyFill="0" applyBorder="0" applyAlignment="0" applyProtection="0"/>
    <xf numFmtId="176" fontId="54" fillId="0" borderId="0" applyFont="0" applyFill="0" applyBorder="0" applyAlignment="0" applyProtection="0"/>
    <xf numFmtId="176" fontId="63" fillId="0" borderId="0" applyNumberFormat="0" applyFill="0">
      <alignment horizontal="left" vertical="center"/>
    </xf>
    <xf numFmtId="188" fontId="64" fillId="0" borderId="0"/>
    <xf numFmtId="40" fontId="54" fillId="0" borderId="0" applyFont="0" applyFill="0" applyBorder="0" applyAlignment="0" applyProtection="0"/>
    <xf numFmtId="176" fontId="65" fillId="0" borderId="0" applyNumberFormat="0" applyFill="0" applyBorder="0" applyAlignment="0" applyProtection="0"/>
    <xf numFmtId="176" fontId="0" fillId="0" borderId="0">
      <protection locked="0"/>
    </xf>
    <xf numFmtId="0" fontId="52" fillId="0" borderId="0">
      <alignment vertical="center"/>
    </xf>
    <xf numFmtId="176" fontId="54" fillId="0" borderId="0"/>
    <xf numFmtId="176" fontId="48" fillId="0" borderId="0">
      <protection locked="0"/>
    </xf>
    <xf numFmtId="189" fontId="54" fillId="0" borderId="0" applyFont="0" applyFill="0" applyBorder="0" applyAlignment="0" applyProtection="0"/>
    <xf numFmtId="0" fontId="66" fillId="0" borderId="4">
      <alignment horizontal="left" vertical="center"/>
    </xf>
    <xf numFmtId="176" fontId="25" fillId="0" borderId="0" applyNumberFormat="0" applyFill="0" applyBorder="0" applyProtection="0">
      <alignment vertical="center"/>
    </xf>
    <xf numFmtId="176" fontId="1" fillId="0" borderId="0"/>
    <xf numFmtId="190" fontId="21" fillId="0" borderId="0" applyFill="0" applyBorder="0" applyProtection="0">
      <alignment horizontal="right"/>
    </xf>
    <xf numFmtId="191" fontId="21" fillId="0" borderId="0" applyFill="0" applyBorder="0" applyProtection="0">
      <alignment horizontal="right"/>
    </xf>
    <xf numFmtId="192" fontId="67" fillId="0" borderId="0" applyFill="0" applyBorder="0" applyProtection="0">
      <alignment horizontal="center"/>
    </xf>
    <xf numFmtId="3" fontId="54" fillId="0" borderId="0" applyFont="0" applyFill="0" applyBorder="0" applyAlignment="0" applyProtection="0"/>
    <xf numFmtId="14" fontId="47" fillId="0" borderId="0">
      <alignment horizontal="center" wrapText="1"/>
      <protection locked="0"/>
    </xf>
    <xf numFmtId="193" fontId="21" fillId="0" borderId="0" applyFill="0" applyBorder="0" applyProtection="0">
      <alignment horizontal="right"/>
    </xf>
    <xf numFmtId="194" fontId="67" fillId="0" borderId="0" applyFill="0" applyBorder="0" applyProtection="0">
      <alignment horizontal="center"/>
    </xf>
    <xf numFmtId="195" fontId="68" fillId="0" borderId="0" applyFill="0" applyBorder="0" applyProtection="0">
      <alignment horizontal="right"/>
    </xf>
    <xf numFmtId="196" fontId="21" fillId="0" borderId="0" applyFill="0" applyBorder="0" applyProtection="0">
      <alignment horizontal="right"/>
    </xf>
    <xf numFmtId="176" fontId="69" fillId="0" borderId="0"/>
    <xf numFmtId="197" fontId="21" fillId="0" borderId="0" applyFill="0" applyBorder="0" applyProtection="0">
      <alignment horizontal="right"/>
    </xf>
    <xf numFmtId="198" fontId="21" fillId="0" borderId="0" applyFill="0" applyBorder="0" applyProtection="0">
      <alignment horizontal="right"/>
    </xf>
    <xf numFmtId="176" fontId="70" fillId="0" borderId="0"/>
    <xf numFmtId="10" fontId="54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3" fillId="0" borderId="0"/>
    <xf numFmtId="199" fontId="54" fillId="0" borderId="0" applyFont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176" fontId="48" fillId="0" borderId="6" applyNumberFormat="0" applyFill="0" applyProtection="0">
      <alignment horizontal="left"/>
    </xf>
    <xf numFmtId="0" fontId="55" fillId="49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55" fillId="50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176" fontId="70" fillId="0" borderId="0">
      <protection locked="0"/>
    </xf>
    <xf numFmtId="176" fontId="54" fillId="0" borderId="0" applyNumberFormat="0" applyFont="0"/>
    <xf numFmtId="200" fontId="71" fillId="0" borderId="0" applyFill="0" applyBorder="0" applyAlignment="0"/>
    <xf numFmtId="0" fontId="9" fillId="0" borderId="0"/>
    <xf numFmtId="176" fontId="54" fillId="0" borderId="0" applyFont="0" applyFill="0">
      <alignment horizontal="fill"/>
    </xf>
    <xf numFmtId="176" fontId="0" fillId="0" borderId="0" applyFill="0" applyBorder="0" applyAlignment="0"/>
    <xf numFmtId="201" fontId="48" fillId="0" borderId="0" applyFill="0" applyBorder="0" applyAlignment="0"/>
    <xf numFmtId="202" fontId="48" fillId="0" borderId="0" applyFill="0" applyBorder="0" applyAlignment="0"/>
    <xf numFmtId="203" fontId="48" fillId="0" borderId="0" applyFill="0" applyBorder="0" applyAlignment="0"/>
    <xf numFmtId="176" fontId="72" fillId="0" borderId="0"/>
    <xf numFmtId="0" fontId="62" fillId="0" borderId="20" applyNumberFormat="0" applyFill="0" applyAlignment="0" applyProtection="0">
      <alignment vertical="center"/>
    </xf>
    <xf numFmtId="176" fontId="73" fillId="0" borderId="8" applyNumberFormat="0" applyFill="0" applyProtection="0">
      <alignment horizontal="center"/>
    </xf>
    <xf numFmtId="176" fontId="74" fillId="0" borderId="0" applyNumberFormat="0" applyFill="0" applyBorder="0" applyAlignment="0" applyProtection="0">
      <alignment vertical="top"/>
      <protection locked="0"/>
    </xf>
    <xf numFmtId="176" fontId="75" fillId="0" borderId="0" applyFill="0" applyBorder="0">
      <alignment horizontal="right"/>
    </xf>
    <xf numFmtId="176" fontId="76" fillId="0" borderId="21"/>
    <xf numFmtId="176" fontId="54" fillId="0" borderId="0" applyFill="0" applyBorder="0">
      <alignment horizontal="right"/>
    </xf>
    <xf numFmtId="0" fontId="77" fillId="0" borderId="22" applyNumberFormat="0" applyFill="0" applyAlignment="0" applyProtection="0">
      <alignment vertical="center"/>
    </xf>
    <xf numFmtId="38" fontId="78" fillId="35" borderId="0" applyNumberFormat="0" applyBorder="0" applyAlignment="0" applyProtection="0"/>
    <xf numFmtId="176" fontId="79" fillId="0" borderId="2">
      <alignment horizontal="center"/>
    </xf>
    <xf numFmtId="0" fontId="80" fillId="0" borderId="0" applyNumberFormat="0" applyFill="0" applyBorder="0" applyAlignment="0" applyProtection="0">
      <alignment vertical="center"/>
    </xf>
    <xf numFmtId="43" fontId="48" fillId="0" borderId="0"/>
    <xf numFmtId="204" fontId="48" fillId="0" borderId="0"/>
    <xf numFmtId="41" fontId="48" fillId="0" borderId="0"/>
    <xf numFmtId="180" fontId="54" fillId="0" borderId="0" applyFont="0" applyFill="0" applyBorder="0" applyAlignment="0" applyProtection="0"/>
    <xf numFmtId="205" fontId="0" fillId="0" borderId="0"/>
    <xf numFmtId="37" fontId="54" fillId="0" borderId="0" applyFont="0" applyFill="0" applyBorder="0" applyAlignment="0" applyProtection="0"/>
    <xf numFmtId="0" fontId="81" fillId="3" borderId="17" applyNumberFormat="0" applyAlignment="0" applyProtection="0">
      <alignment vertical="center"/>
    </xf>
    <xf numFmtId="206" fontId="54" fillId="0" borderId="0" applyFont="0" applyFill="0" applyBorder="0" applyAlignment="0" applyProtection="0"/>
    <xf numFmtId="0" fontId="21" fillId="0" borderId="0">
      <alignment vertical="center"/>
    </xf>
    <xf numFmtId="39" fontId="54" fillId="0" borderId="0" applyFont="0" applyFill="0" applyBorder="0" applyAlignment="0" applyProtection="0"/>
    <xf numFmtId="207" fontId="1" fillId="0" borderId="0"/>
    <xf numFmtId="208" fontId="48" fillId="0" borderId="0"/>
    <xf numFmtId="176" fontId="82" fillId="0" borderId="0" applyNumberFormat="0" applyAlignment="0">
      <alignment horizontal="left"/>
    </xf>
    <xf numFmtId="176" fontId="83" fillId="0" borderId="0" applyNumberFormat="0" applyAlignment="0"/>
    <xf numFmtId="209" fontId="48" fillId="0" borderId="0"/>
    <xf numFmtId="201" fontId="54" fillId="0" borderId="0" applyFont="0" applyFill="0" applyBorder="0" applyAlignment="0" applyProtection="0"/>
    <xf numFmtId="210" fontId="54" fillId="0" borderId="0" applyFont="0" applyFill="0" applyBorder="0" applyAlignment="0" applyProtection="0"/>
    <xf numFmtId="211" fontId="54" fillId="0" borderId="0" applyFont="0" applyFill="0" applyBorder="0" applyAlignment="0" applyProtection="0"/>
    <xf numFmtId="212" fontId="54" fillId="0" borderId="0" applyFont="0" applyFill="0" applyBorder="0" applyAlignment="0" applyProtection="0"/>
    <xf numFmtId="0" fontId="84" fillId="54" borderId="23" applyNumberFormat="0" applyAlignment="0" applyProtection="0">
      <alignment vertical="center"/>
    </xf>
    <xf numFmtId="213" fontId="54" fillId="0" borderId="0" applyFont="0" applyFill="0" applyBorder="0" applyAlignment="0" applyProtection="0"/>
    <xf numFmtId="2" fontId="85" fillId="0" borderId="0" applyProtection="0"/>
    <xf numFmtId="214" fontId="54" fillId="0" borderId="0" applyFont="0" applyFill="0" applyBorder="0" applyAlignment="0" applyProtection="0"/>
    <xf numFmtId="215" fontId="0" fillId="0" borderId="0"/>
    <xf numFmtId="15" fontId="86" fillId="0" borderId="0"/>
    <xf numFmtId="14" fontId="87" fillId="0" borderId="0" applyFill="0" applyBorder="0" applyAlignment="0"/>
    <xf numFmtId="216" fontId="3" fillId="0" borderId="0" applyFont="0" applyFill="0" applyBorder="0" applyAlignment="0" applyProtection="0">
      <alignment vertical="center"/>
    </xf>
    <xf numFmtId="217" fontId="0" fillId="0" borderId="0"/>
    <xf numFmtId="176" fontId="88" fillId="0" borderId="0" applyNumberFormat="0" applyFill="0" applyBorder="0" applyAlignment="0" applyProtection="0"/>
    <xf numFmtId="0" fontId="89" fillId="42" borderId="0" applyNumberFormat="0" applyBorder="0" applyAlignment="0" applyProtection="0">
      <alignment vertical="center"/>
    </xf>
    <xf numFmtId="176" fontId="90" fillId="55" borderId="1"/>
    <xf numFmtId="176" fontId="91" fillId="0" borderId="0">
      <alignment horizontal="center" vertical="center"/>
    </xf>
    <xf numFmtId="176" fontId="54" fillId="0" borderId="0" applyNumberFormat="0" applyFill="0" applyBorder="0" applyAlignment="0" applyProtection="0"/>
    <xf numFmtId="0" fontId="86" fillId="0" borderId="0"/>
    <xf numFmtId="10" fontId="78" fillId="43" borderId="1" applyNumberFormat="0" applyBorder="0" applyAlignment="0" applyProtection="0"/>
    <xf numFmtId="176" fontId="0" fillId="0" borderId="0"/>
    <xf numFmtId="218" fontId="64" fillId="0" borderId="0">
      <alignment horizontal="right"/>
    </xf>
    <xf numFmtId="176" fontId="90" fillId="35" borderId="0" applyNumberFormat="0" applyBorder="0" applyAlignment="0" applyProtection="0"/>
    <xf numFmtId="189" fontId="54" fillId="0" borderId="0" applyFont="0" applyFill="0" applyBorder="0" applyAlignment="0" applyProtection="0">
      <alignment vertical="center"/>
    </xf>
    <xf numFmtId="176" fontId="92" fillId="0" borderId="0">
      <alignment horizontal="left"/>
    </xf>
    <xf numFmtId="43" fontId="93" fillId="0" borderId="0" applyFont="0" applyFill="0" applyBorder="0" applyAlignment="0" applyProtection="0">
      <alignment vertical="center"/>
    </xf>
    <xf numFmtId="43" fontId="52" fillId="0" borderId="0" applyFont="0" applyFill="0" applyBorder="0" applyAlignment="0" applyProtection="0">
      <alignment vertical="center"/>
    </xf>
    <xf numFmtId="0" fontId="66" fillId="0" borderId="24" applyNumberFormat="0" applyAlignment="0" applyProtection="0">
      <alignment horizontal="left" vertical="center"/>
    </xf>
    <xf numFmtId="176" fontId="94" fillId="0" borderId="24" applyNumberFormat="0" applyAlignment="0" applyProtection="0">
      <alignment horizontal="left" vertical="center"/>
    </xf>
    <xf numFmtId="176" fontId="94" fillId="0" borderId="4">
      <alignment horizontal="left" vertical="center"/>
    </xf>
    <xf numFmtId="176" fontId="79" fillId="0" borderId="4" applyNumberFormat="0">
      <alignment horizontal="right" wrapText="1"/>
    </xf>
    <xf numFmtId="176" fontId="94" fillId="0" borderId="0" applyProtection="0"/>
    <xf numFmtId="176" fontId="95" fillId="0" borderId="0" applyNumberFormat="0" applyFill="0" applyBorder="0" applyAlignment="0" applyProtection="0">
      <alignment vertical="top"/>
      <protection locked="0"/>
    </xf>
    <xf numFmtId="219" fontId="54" fillId="0" borderId="0" applyFont="0" applyFill="0" applyBorder="0" applyAlignment="0" applyProtection="0"/>
    <xf numFmtId="176" fontId="96" fillId="0" borderId="0" applyNumberFormat="0" applyFill="0" applyBorder="0" applyAlignment="0" applyProtection="0">
      <alignment vertical="top"/>
      <protection locked="0"/>
    </xf>
    <xf numFmtId="220" fontId="54" fillId="0" borderId="0" applyFont="0" applyFill="0" applyBorder="0" applyAlignment="0" applyProtection="0"/>
    <xf numFmtId="176" fontId="0" fillId="0" borderId="0" applyNumberFormat="0" applyFill="0" applyBorder="0" applyAlignment="0" applyProtection="0">
      <alignment vertical="top"/>
      <protection locked="0"/>
    </xf>
    <xf numFmtId="176" fontId="90" fillId="3" borderId="1" applyNumberFormat="0" applyBorder="0" applyAlignment="0" applyProtection="0"/>
    <xf numFmtId="206" fontId="0" fillId="56" borderId="0"/>
    <xf numFmtId="176" fontId="54" fillId="39" borderId="0" applyNumberFormat="0" applyFont="0" applyBorder="0" applyAlignment="0" applyProtection="0">
      <alignment horizontal="right"/>
    </xf>
    <xf numFmtId="38" fontId="97" fillId="0" borderId="0"/>
    <xf numFmtId="38" fontId="98" fillId="0" borderId="0"/>
    <xf numFmtId="38" fontId="99" fillId="0" borderId="0"/>
    <xf numFmtId="38" fontId="75" fillId="0" borderId="0"/>
    <xf numFmtId="176" fontId="64" fillId="0" borderId="0"/>
    <xf numFmtId="206" fontId="0" fillId="57" borderId="0"/>
    <xf numFmtId="221" fontId="54" fillId="0" borderId="0" applyFont="0" applyFill="0" applyBorder="0" applyAlignment="0" applyProtection="0"/>
    <xf numFmtId="222" fontId="54" fillId="0" borderId="0" applyFont="0" applyFill="0" applyBorder="0" applyAlignment="0" applyProtection="0"/>
    <xf numFmtId="223" fontId="54" fillId="0" borderId="0" applyFont="0" applyFill="0" applyBorder="0" applyAlignment="0" applyProtection="0"/>
    <xf numFmtId="224" fontId="54" fillId="0" borderId="0" applyFont="0" applyFill="0" applyBorder="0" applyAlignment="0" applyProtection="0"/>
    <xf numFmtId="176" fontId="21" fillId="0" borderId="0"/>
    <xf numFmtId="37" fontId="100" fillId="0" borderId="0"/>
    <xf numFmtId="39" fontId="45" fillId="0" borderId="0"/>
    <xf numFmtId="39" fontId="0" fillId="0" borderId="0"/>
    <xf numFmtId="176" fontId="86" fillId="0" borderId="0"/>
    <xf numFmtId="216" fontId="54" fillId="0" borderId="0" applyFont="0" applyFill="0" applyBorder="0" applyAlignment="0" applyProtection="0"/>
    <xf numFmtId="9" fontId="48" fillId="0" borderId="0"/>
    <xf numFmtId="9" fontId="54" fillId="0" borderId="0" applyFont="0" applyFill="0" applyBorder="0" applyAlignment="0" applyProtection="0"/>
    <xf numFmtId="176" fontId="9" fillId="0" borderId="0" applyFill="0" applyBorder="0" applyAlignment="0"/>
    <xf numFmtId="202" fontId="54" fillId="0" borderId="0" applyFont="0" applyFill="0" applyBorder="0" applyAlignment="0" applyProtection="0"/>
    <xf numFmtId="225" fontId="54" fillId="0" borderId="0" applyFont="0" applyFill="0" applyBorder="0" applyAlignment="0" applyProtection="0"/>
    <xf numFmtId="10" fontId="101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226" fontId="54" fillId="0" borderId="0" applyFont="0" applyFill="0" applyProtection="0"/>
    <xf numFmtId="176" fontId="103" fillId="0" borderId="0" applyNumberFormat="0" applyFill="0" applyBorder="0" applyAlignment="0" applyProtection="0"/>
    <xf numFmtId="176" fontId="90" fillId="35" borderId="1"/>
    <xf numFmtId="214" fontId="104" fillId="0" borderId="0"/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176" fontId="65" fillId="0" borderId="21">
      <alignment horizontal="center"/>
    </xf>
    <xf numFmtId="176" fontId="54" fillId="58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41" fontId="54" fillId="0" borderId="0" applyFont="0" applyFill="0" applyBorder="0" applyAlignment="0" applyProtection="0"/>
    <xf numFmtId="176" fontId="105" fillId="59" borderId="0" applyNumberFormat="0"/>
    <xf numFmtId="176" fontId="91" fillId="0" borderId="1">
      <alignment horizontal="center"/>
    </xf>
    <xf numFmtId="227" fontId="87" fillId="0" borderId="6">
      <alignment horizontal="justify" vertical="top" wrapText="1"/>
    </xf>
    <xf numFmtId="0" fontId="9" fillId="0" borderId="0"/>
    <xf numFmtId="176" fontId="106" fillId="60" borderId="25">
      <protection locked="0"/>
    </xf>
    <xf numFmtId="176" fontId="76" fillId="0" borderId="0"/>
    <xf numFmtId="176" fontId="107" fillId="0" borderId="0" applyNumberFormat="0" applyFill="0" applyBorder="0" applyAlignment="0" applyProtection="0">
      <alignment vertical="top"/>
      <protection locked="0"/>
    </xf>
    <xf numFmtId="40" fontId="108" fillId="0" borderId="0" applyBorder="0">
      <alignment horizontal="right"/>
    </xf>
    <xf numFmtId="49" fontId="87" fillId="0" borderId="0" applyFill="0" applyBorder="0" applyAlignment="0"/>
    <xf numFmtId="0" fontId="109" fillId="0" borderId="26" applyNumberFormat="0" applyFill="0" applyAlignment="0" applyProtection="0">
      <alignment vertical="center"/>
    </xf>
    <xf numFmtId="228" fontId="87" fillId="0" borderId="0" applyFill="0" applyBorder="0" applyAlignment="0"/>
    <xf numFmtId="229" fontId="48" fillId="0" borderId="0" applyFill="0" applyBorder="0" applyAlignment="0"/>
    <xf numFmtId="230" fontId="54" fillId="0" borderId="0" applyFont="0" applyFill="0" applyBorder="0" applyAlignment="0" applyProtection="0"/>
    <xf numFmtId="176" fontId="85" fillId="0" borderId="27" applyProtection="0"/>
    <xf numFmtId="176" fontId="110" fillId="0" borderId="0"/>
    <xf numFmtId="9" fontId="0" fillId="0" borderId="0" applyFont="0" applyFill="0" applyBorder="0" applyAlignment="0" applyProtection="0"/>
    <xf numFmtId="176" fontId="48" fillId="0" borderId="6" applyNumberFormat="0" applyFill="0" applyProtection="0">
      <alignment horizontal="right"/>
    </xf>
    <xf numFmtId="0" fontId="111" fillId="0" borderId="28" applyNumberFormat="0" applyFill="0" applyAlignment="0" applyProtection="0">
      <alignment vertical="center"/>
    </xf>
    <xf numFmtId="0" fontId="112" fillId="0" borderId="29" applyNumberFormat="0" applyFill="0" applyAlignment="0" applyProtection="0">
      <alignment vertical="center"/>
    </xf>
    <xf numFmtId="0" fontId="113" fillId="0" borderId="30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176" fontId="115" fillId="0" borderId="6" applyNumberFormat="0" applyFill="0" applyProtection="0">
      <alignment horizontal="center"/>
    </xf>
    <xf numFmtId="176" fontId="116" fillId="0" borderId="0"/>
    <xf numFmtId="0" fontId="0" fillId="0" borderId="0"/>
    <xf numFmtId="176" fontId="117" fillId="0" borderId="18" applyNumberFormat="0" applyFill="0" applyProtection="0">
      <alignment horizontal="center"/>
    </xf>
    <xf numFmtId="0" fontId="118" fillId="37" borderId="0" applyNumberFormat="0" applyBorder="0" applyAlignment="0" applyProtection="0">
      <alignment vertical="center"/>
    </xf>
    <xf numFmtId="0" fontId="118" fillId="44" borderId="0" applyNumberFormat="0" applyBorder="0" applyAlignment="0" applyProtection="0">
      <alignment vertical="center"/>
    </xf>
    <xf numFmtId="0" fontId="119" fillId="9" borderId="0" applyNumberFormat="0" applyBorder="0" applyAlignment="0" applyProtection="0">
      <alignment vertical="center"/>
    </xf>
    <xf numFmtId="0" fontId="48" fillId="0" borderId="0"/>
    <xf numFmtId="0" fontId="120" fillId="0" borderId="0">
      <alignment vertical="center"/>
    </xf>
    <xf numFmtId="0" fontId="0" fillId="0" borderId="0"/>
    <xf numFmtId="0" fontId="121" fillId="0" borderId="0"/>
    <xf numFmtId="0" fontId="122" fillId="0" borderId="0">
      <alignment vertical="center"/>
    </xf>
    <xf numFmtId="0" fontId="57" fillId="0" borderId="0">
      <alignment vertical="center"/>
    </xf>
    <xf numFmtId="0" fontId="123" fillId="0" borderId="0"/>
    <xf numFmtId="0" fontId="0" fillId="0" borderId="0">
      <alignment vertical="top"/>
    </xf>
    <xf numFmtId="0" fontId="3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>
      <alignment vertical="center"/>
    </xf>
    <xf numFmtId="176" fontId="124" fillId="0" borderId="0"/>
    <xf numFmtId="0" fontId="0" fillId="0" borderId="0">
      <alignment vertical="center"/>
    </xf>
    <xf numFmtId="0" fontId="56" fillId="0" borderId="0"/>
    <xf numFmtId="0" fontId="121" fillId="0" borderId="0">
      <alignment vertical="center"/>
    </xf>
    <xf numFmtId="0" fontId="122" fillId="0" borderId="0"/>
    <xf numFmtId="0" fontId="4" fillId="0" borderId="0"/>
    <xf numFmtId="0" fontId="0" fillId="0" borderId="0"/>
    <xf numFmtId="0" fontId="89" fillId="46" borderId="0" applyNumberFormat="0" applyBorder="0" applyAlignment="0" applyProtection="0">
      <alignment vertical="center"/>
    </xf>
    <xf numFmtId="0" fontId="125" fillId="8" borderId="0" applyNumberFormat="0" applyBorder="0" applyAlignment="0" applyProtection="0">
      <alignment vertical="center"/>
    </xf>
    <xf numFmtId="0" fontId="126" fillId="8" borderId="0" applyNumberFormat="0" applyBorder="0" applyAlignment="0" applyProtection="0">
      <alignment vertical="center"/>
    </xf>
    <xf numFmtId="176" fontId="127" fillId="0" borderId="0" applyNumberFormat="0" applyFill="0" applyBorder="0" applyAlignment="0" applyProtection="0">
      <alignment vertical="top"/>
      <protection locked="0"/>
    </xf>
    <xf numFmtId="0" fontId="128" fillId="0" borderId="31" applyNumberFormat="0" applyFill="0" applyAlignment="0" applyProtection="0">
      <alignment vertical="center"/>
    </xf>
    <xf numFmtId="0" fontId="128" fillId="0" borderId="32" applyNumberFormat="0" applyFill="0" applyAlignment="0" applyProtection="0">
      <alignment vertical="center"/>
    </xf>
    <xf numFmtId="0" fontId="54" fillId="43" borderId="33" applyNumberFormat="0" applyFont="0" applyAlignment="0" applyProtection="0">
      <alignment vertical="center"/>
    </xf>
    <xf numFmtId="176" fontId="117" fillId="0" borderId="18" applyNumberFormat="0" applyFill="0" applyProtection="0">
      <alignment horizontal="left"/>
    </xf>
    <xf numFmtId="0" fontId="129" fillId="0" borderId="0" applyNumberFormat="0" applyFill="0" applyBorder="0" applyAlignment="0" applyProtection="0">
      <alignment vertical="center"/>
    </xf>
    <xf numFmtId="0" fontId="130" fillId="0" borderId="34" applyNumberFormat="0" applyFill="0" applyAlignment="0" applyProtection="0">
      <alignment vertical="center"/>
    </xf>
    <xf numFmtId="0" fontId="129" fillId="0" borderId="35" applyNumberFormat="0" applyFill="0" applyAlignment="0" applyProtection="0">
      <alignment vertical="center"/>
    </xf>
    <xf numFmtId="231" fontId="54" fillId="0" borderId="0" applyFont="0" applyFill="0" applyBorder="0" applyAlignment="0" applyProtection="0"/>
    <xf numFmtId="232" fontId="54" fillId="0" borderId="0" applyFont="0" applyFill="0" applyBorder="0" applyAlignment="0" applyProtection="0"/>
    <xf numFmtId="188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/>
    <xf numFmtId="0" fontId="3" fillId="0" borderId="0" applyFont="0" applyFill="0" applyBorder="0" applyAlignment="0" applyProtection="0">
      <alignment vertical="center"/>
    </xf>
    <xf numFmtId="186" fontId="5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233" fontId="5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234" fontId="5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82" fontId="121" fillId="0" borderId="0"/>
    <xf numFmtId="43" fontId="86" fillId="0" borderId="0" applyFont="0" applyFill="0" applyBorder="0" applyAlignment="0" applyProtection="0"/>
    <xf numFmtId="0" fontId="52" fillId="0" borderId="0" applyFont="0" applyFill="0" applyBorder="0" applyAlignment="0" applyProtection="0">
      <alignment vertical="center"/>
    </xf>
    <xf numFmtId="0" fontId="131" fillId="38" borderId="17" applyNumberFormat="0" applyAlignment="0" applyProtection="0">
      <alignment vertical="center"/>
    </xf>
    <xf numFmtId="0" fontId="55" fillId="61" borderId="0" applyNumberFormat="0" applyBorder="0" applyAlignment="0" applyProtection="0">
      <alignment vertical="center"/>
    </xf>
    <xf numFmtId="235" fontId="45" fillId="0" borderId="0" applyFont="0" applyFill="0" applyBorder="0" applyAlignment="0" applyProtection="0"/>
    <xf numFmtId="176" fontId="132" fillId="0" borderId="0"/>
    <xf numFmtId="0" fontId="55" fillId="62" borderId="0" applyNumberFormat="0" applyBorder="0" applyAlignment="0" applyProtection="0">
      <alignment vertical="center"/>
    </xf>
    <xf numFmtId="0" fontId="55" fillId="63" borderId="0" applyNumberFormat="0" applyBorder="0" applyAlignment="0" applyProtection="0">
      <alignment vertical="center"/>
    </xf>
    <xf numFmtId="0" fontId="55" fillId="59" borderId="0" applyNumberFormat="0" applyBorder="0" applyAlignment="0" applyProtection="0">
      <alignment vertical="center"/>
    </xf>
    <xf numFmtId="0" fontId="133" fillId="38" borderId="0" applyNumberFormat="0" applyBorder="0" applyAlignment="0" applyProtection="0">
      <alignment vertical="center"/>
    </xf>
    <xf numFmtId="0" fontId="58" fillId="3" borderId="19" applyNumberFormat="0" applyAlignment="0" applyProtection="0">
      <alignment vertical="center"/>
    </xf>
    <xf numFmtId="0" fontId="131" fillId="45" borderId="17" applyNumberFormat="0" applyAlignment="0" applyProtection="0">
      <alignment vertical="center"/>
    </xf>
    <xf numFmtId="1" fontId="48" fillId="0" borderId="18" applyFill="0" applyProtection="0">
      <alignment horizontal="center"/>
    </xf>
    <xf numFmtId="0" fontId="50" fillId="0" borderId="0">
      <alignment vertical="center"/>
    </xf>
    <xf numFmtId="0" fontId="0" fillId="43" borderId="33" applyNumberFormat="0" applyFont="0" applyAlignment="0" applyProtection="0">
      <alignment vertical="center"/>
    </xf>
    <xf numFmtId="176" fontId="48" fillId="0" borderId="1" applyNumberFormat="0"/>
    <xf numFmtId="176" fontId="134" fillId="0" borderId="0"/>
    <xf numFmtId="0" fontId="3" fillId="0" borderId="0">
      <alignment vertical="center"/>
    </xf>
    <xf numFmtId="0" fontId="9" fillId="0" borderId="0"/>
    <xf numFmtId="216" fontId="52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10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vertical="center"/>
    </xf>
    <xf numFmtId="0" fontId="8" fillId="0" borderId="1" xfId="335" applyFont="1" applyFill="1" applyBorder="1" applyAlignment="1">
      <alignment horizontal="center" vertical="center"/>
    </xf>
    <xf numFmtId="234" fontId="8" fillId="0" borderId="1" xfId="335" applyNumberFormat="1" applyFont="1" applyFill="1" applyBorder="1" applyAlignment="1">
      <alignment horizontal="center" vertical="center" wrapText="1"/>
    </xf>
    <xf numFmtId="0" fontId="8" fillId="0" borderId="1" xfId="33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shrinkToFit="1"/>
    </xf>
    <xf numFmtId="43" fontId="8" fillId="0" borderId="1" xfId="337" applyNumberFormat="1" applyFont="1" applyFill="1" applyBorder="1" applyAlignment="1">
      <alignment horizontal="center" vertical="center" wrapText="1"/>
    </xf>
    <xf numFmtId="0" fontId="8" fillId="0" borderId="3" xfId="335" applyFont="1" applyFill="1" applyBorder="1" applyAlignment="1">
      <alignment horizontal="center" vertical="center" wrapText="1"/>
    </xf>
    <xf numFmtId="0" fontId="8" fillId="0" borderId="4" xfId="335" applyFont="1" applyFill="1" applyBorder="1" applyAlignment="1">
      <alignment horizontal="center" vertical="center" wrapText="1"/>
    </xf>
    <xf numFmtId="0" fontId="8" fillId="0" borderId="5" xfId="335" applyFont="1" applyFill="1" applyBorder="1" applyAlignment="1">
      <alignment horizontal="center" vertical="center" wrapText="1"/>
    </xf>
    <xf numFmtId="236" fontId="8" fillId="0" borderId="1" xfId="337" applyNumberFormat="1" applyFont="1" applyFill="1" applyBorder="1" applyAlignment="1">
      <alignment horizontal="center" vertical="center" wrapText="1"/>
    </xf>
    <xf numFmtId="216" fontId="8" fillId="0" borderId="1" xfId="337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shrinkToFit="1"/>
    </xf>
    <xf numFmtId="237" fontId="8" fillId="0" borderId="1" xfId="337" applyNumberFormat="1" applyFont="1" applyFill="1" applyBorder="1" applyAlignment="1">
      <alignment horizontal="center" vertical="center" wrapText="1"/>
    </xf>
    <xf numFmtId="238" fontId="8" fillId="0" borderId="1" xfId="335" applyNumberFormat="1" applyFont="1" applyFill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horizontal="center" vertical="center" wrapText="1"/>
    </xf>
    <xf numFmtId="43" fontId="11" fillId="0" borderId="1" xfId="1" applyNumberFormat="1" applyFont="1" applyFill="1" applyBorder="1" applyAlignment="1">
      <alignment horizontal="center" vertical="center" wrapText="1"/>
    </xf>
    <xf numFmtId="43" fontId="11" fillId="0" borderId="3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49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" fillId="0" borderId="1" xfId="338" applyNumberFormat="1" applyFont="1" applyFill="1" applyBorder="1" applyAlignment="1" applyProtection="1">
      <alignment horizontal="center" vertical="center"/>
    </xf>
    <xf numFmtId="0" fontId="1" fillId="0" borderId="1" xfId="338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left" vertical="center"/>
    </xf>
    <xf numFmtId="43" fontId="1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vertical="center"/>
    </xf>
    <xf numFmtId="43" fontId="14" fillId="0" borderId="2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239" fontId="12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/>
    </xf>
    <xf numFmtId="43" fontId="2" fillId="3" borderId="7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293" applyFont="1" applyAlignment="1">
      <alignment horizontal="center" vertical="center"/>
    </xf>
    <xf numFmtId="0" fontId="18" fillId="0" borderId="0" xfId="293" applyFont="1" applyAlignment="1">
      <alignment horizontal="center" vertical="center"/>
    </xf>
    <xf numFmtId="0" fontId="19" fillId="0" borderId="0" xfId="293" applyFont="1" applyAlignment="1">
      <alignment horizontal="center" vertical="center"/>
    </xf>
    <xf numFmtId="0" fontId="20" fillId="0" borderId="0" xfId="293" applyFont="1" applyAlignment="1">
      <alignment horizontal="left" vertical="center"/>
    </xf>
    <xf numFmtId="0" fontId="20" fillId="0" borderId="0" xfId="293" applyFont="1" applyAlignment="1">
      <alignment horizontal="center" vertical="center"/>
    </xf>
    <xf numFmtId="0" fontId="9" fillId="0" borderId="0" xfId="293" applyFont="1" applyAlignment="1">
      <alignment horizontal="left" vertical="center"/>
    </xf>
    <xf numFmtId="0" fontId="7" fillId="0" borderId="0" xfId="293" applyFont="1" applyAlignment="1">
      <alignment horizontal="center" vertical="center"/>
    </xf>
    <xf numFmtId="0" fontId="21" fillId="0" borderId="8" xfId="293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233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right" vertical="center"/>
    </xf>
    <xf numFmtId="0" fontId="2" fillId="0" borderId="1" xfId="14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43" fontId="25" fillId="0" borderId="1" xfId="1" applyFont="1" applyBorder="1" applyAlignment="1">
      <alignment horizontal="center" vertical="center"/>
    </xf>
    <xf numFmtId="10" fontId="2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43" fontId="0" fillId="0" borderId="1" xfId="1" applyNumberFormat="1" applyFont="1" applyBorder="1" applyAlignment="1">
      <alignment horizontal="right" vertical="center"/>
    </xf>
    <xf numFmtId="10" fontId="0" fillId="0" borderId="1" xfId="1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43" fontId="25" fillId="0" borderId="1" xfId="1" applyNumberFormat="1" applyFont="1" applyBorder="1" applyAlignment="1">
      <alignment horizontal="right" vertical="center"/>
    </xf>
    <xf numFmtId="10" fontId="25" fillId="0" borderId="1" xfId="1" applyNumberFormat="1" applyFont="1" applyBorder="1" applyAlignment="1">
      <alignment vertical="center"/>
    </xf>
    <xf numFmtId="43" fontId="0" fillId="0" borderId="0" xfId="1" applyFont="1" applyAlignment="1">
      <alignment vertical="center"/>
    </xf>
  </cellXfs>
  <cellStyles count="3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eading" xfId="49"/>
    <cellStyle name="Normalny_Arkusz1" xfId="50"/>
    <cellStyle name="args.style" xfId="51"/>
    <cellStyle name="千位分隔 2 6" xfId="52"/>
    <cellStyle name="计算 2" xfId="53"/>
    <cellStyle name="Calc Percent (1)" xfId="54"/>
    <cellStyle name="_ET_STYLE_NoName_00_ 5" xfId="55"/>
    <cellStyle name="日期" xfId="56"/>
    <cellStyle name="Unprotect" xfId="57"/>
    <cellStyle name="?鹎%U龡&amp;H?_x0008_e_x0005_9_x0006__x0007__x0001__x0001_" xfId="58"/>
    <cellStyle name="常规 6" xfId="59"/>
    <cellStyle name="Entered" xfId="60"/>
    <cellStyle name="Currency$[0]" xfId="61"/>
    <cellStyle name="Calc Units (0)" xfId="62"/>
    <cellStyle name="强调文字颜色 1 2 3" xfId="63"/>
    <cellStyle name="千位分隔 10" xfId="64"/>
    <cellStyle name="_ET_STYLE_NoName_00_" xfId="65"/>
    <cellStyle name="0%" xfId="66"/>
    <cellStyle name="Currency [0]" xfId="67"/>
    <cellStyle name="60% - 强调文字颜色 4 2 3" xfId="68"/>
    <cellStyle name="千位分隔 6 2" xfId="69"/>
    <cellStyle name="输出 2" xfId="70"/>
    <cellStyle name="0.0%" xfId="71"/>
    <cellStyle name="千位分隔[0] 2" xfId="72"/>
    <cellStyle name="昗弨_BOOKSHIP" xfId="73"/>
    <cellStyle name="千位分隔[0] 3" xfId="74"/>
    <cellStyle name="PSChar" xfId="75"/>
    <cellStyle name="适中 2" xfId="76"/>
    <cellStyle name="Œ…‹æØ‚è_Region Orders (2)" xfId="77"/>
    <cellStyle name="oft Excel]_x000d__x000a_Comment=open=/f ‚ðw’è‚·‚é‚ÆAƒ†[ƒU[’è‹`ŠÖ”‚ðŠÖ”“\‚è•t‚¯‚Ìˆê——‚É“o˜^‚·‚é‚±‚Æ‚ª‚Å‚«‚Ü‚·B_x000d__x000a_Maximized" xfId="78"/>
    <cellStyle name="????_Analysis of Loans" xfId="79"/>
    <cellStyle name="标题 4 2 3" xfId="80"/>
    <cellStyle name="@_text" xfId="81"/>
    <cellStyle name="Calc Percent (0)" xfId="82"/>
    <cellStyle name="??_????????" xfId="83"/>
    <cellStyle name="千位分隔 170 3" xfId="84"/>
    <cellStyle name="?? [0.00]_Analysis of Loans" xfId="85"/>
    <cellStyle name="??" xfId="86"/>
    <cellStyle name="style2" xfId="87"/>
    <cellStyle name="accounting" xfId="88"/>
    <cellStyle name="???? [0.00]_Analysis of Loans" xfId="89"/>
    <cellStyle name="ColLevel_0" xfId="90"/>
    <cellStyle name="?鹎%U龡&amp;H?_x0008__x001c__x001c_?_x0007__x0001__x0001_" xfId="91"/>
    <cellStyle name="?鹎%U龡&amp;H?_x0008_e_x0005_9_x0006__x0007__x0001__x0001_ 2 5" xfId="92"/>
    <cellStyle name="_CBRE明细表" xfId="93"/>
    <cellStyle name="_(中企华)审计评估联合申报明细表.V1" xfId="94"/>
    <cellStyle name="千位分隔 3 6" xfId="95"/>
    <cellStyle name="Header2" xfId="96"/>
    <cellStyle name="@ET_Style?@font-face" xfId="97"/>
    <cellStyle name="_CCB.HO.2003 Jnl summary by jnl.GL PRC 11&amp;12&amp;68.031221" xfId="98"/>
    <cellStyle name="{Comma [0]}" xfId="99"/>
    <cellStyle name="{Comma}" xfId="100"/>
    <cellStyle name="{Date}" xfId="101"/>
    <cellStyle name="PSInt" xfId="102"/>
    <cellStyle name="per.style" xfId="103"/>
    <cellStyle name="{Thousand [0]}" xfId="104"/>
    <cellStyle name="{Month}" xfId="105"/>
    <cellStyle name="{Percent}" xfId="106"/>
    <cellStyle name="{Thousand}" xfId="107"/>
    <cellStyle name="宋体繁体潒慭n_x0002_" xfId="108"/>
    <cellStyle name="{Z'0000(1 dec)}" xfId="109"/>
    <cellStyle name="{Z'0000(4 dec)}" xfId="110"/>
    <cellStyle name="0,0_x000a__x000a_NA_x000a__x000a_" xfId="111"/>
    <cellStyle name="0.00%" xfId="112"/>
    <cellStyle name="00" xfId="113"/>
    <cellStyle name="20% - 强调文字颜色 1 2" xfId="114"/>
    <cellStyle name="20% - 强调文字颜色 1 2 3" xfId="115"/>
    <cellStyle name="20% - 强调文字颜色 2 2" xfId="116"/>
    <cellStyle name="20% - 强调文字颜色 2 2 3" xfId="117"/>
    <cellStyle name="20% - 强调文字颜色 3 2" xfId="118"/>
    <cellStyle name="20% - 强调文字颜色 3 2 3" xfId="119"/>
    <cellStyle name="常规 3" xfId="120"/>
    <cellStyle name="Mon閠aire_!!!GO" xfId="121"/>
    <cellStyle name="20% - 强调文字颜色 4 2" xfId="122"/>
    <cellStyle name="20% - 强调文字颜色 4 2 3" xfId="123"/>
    <cellStyle name="20% - 强调文字颜色 5 2" xfId="124"/>
    <cellStyle name="40% - 强调文字颜色 3 2" xfId="125"/>
    <cellStyle name="40% - 强调文字颜色 3 2 3" xfId="126"/>
    <cellStyle name="40% - 强调文字颜色 6 2" xfId="127"/>
    <cellStyle name="商品名称" xfId="128"/>
    <cellStyle name="60% - 强调文字颜色 1 2" xfId="129"/>
    <cellStyle name="60% - 强调文字颜色 1 2 3" xfId="130"/>
    <cellStyle name="60% - 强调文字颜色 2 2" xfId="131"/>
    <cellStyle name="60% - 强调文字颜色 2 2 3" xfId="132"/>
    <cellStyle name="60% - 强调文字颜色 3 2" xfId="133"/>
    <cellStyle name="60% - 强调文字颜色 3 2 3" xfId="134"/>
    <cellStyle name="60% - 强调文字颜色 4 2" xfId="135"/>
    <cellStyle name="60% - 强调文字颜色 5 2" xfId="136"/>
    <cellStyle name="60% - 强调文字颜色 6 2" xfId="137"/>
    <cellStyle name="6mal" xfId="138"/>
    <cellStyle name="99/12/31" xfId="139"/>
    <cellStyle name="Calc Currency (0)" xfId="140"/>
    <cellStyle name="常规 2" xfId="141"/>
    <cellStyle name="Lines Fill" xfId="142"/>
    <cellStyle name="Calc Currency (0) 3" xfId="143"/>
    <cellStyle name="Calc Currency (2)" xfId="144"/>
    <cellStyle name="Calc Percent (2)" xfId="145"/>
    <cellStyle name="Calc Units (1)" xfId="146"/>
    <cellStyle name="category" xfId="147"/>
    <cellStyle name="标题 3 2 3" xfId="148"/>
    <cellStyle name="Col Heads" xfId="149"/>
    <cellStyle name="Collegamento ipertestuale" xfId="150"/>
    <cellStyle name="Column Headings" xfId="151"/>
    <cellStyle name="Model" xfId="152"/>
    <cellStyle name="Column$Headings" xfId="153"/>
    <cellStyle name="标题 2 2" xfId="154"/>
    <cellStyle name="Grey" xfId="155"/>
    <cellStyle name="Column_Title" xfId="156"/>
    <cellStyle name="解释性文本 2" xfId="157"/>
    <cellStyle name="Comma" xfId="158"/>
    <cellStyle name="Comma  - Style1" xfId="159"/>
    <cellStyle name="Comma [0]" xfId="160"/>
    <cellStyle name="Comma [00]" xfId="161"/>
    <cellStyle name="comma zerodec" xfId="162"/>
    <cellStyle name="Comma,0" xfId="163"/>
    <cellStyle name="计算 2 4" xfId="164"/>
    <cellStyle name="Comma,1" xfId="165"/>
    <cellStyle name="普通_ 白土" xfId="166"/>
    <cellStyle name="Comma,2" xfId="167"/>
    <cellStyle name="comma-d" xfId="168"/>
    <cellStyle name="comma-d 4" xfId="169"/>
    <cellStyle name="Copied" xfId="170"/>
    <cellStyle name="COST1" xfId="171"/>
    <cellStyle name="Currency" xfId="172"/>
    <cellStyle name="Currency [00]" xfId="173"/>
    <cellStyle name="Currency$[2]" xfId="174"/>
    <cellStyle name="Currency,0" xfId="175"/>
    <cellStyle name="Currency,2" xfId="176"/>
    <cellStyle name="检查单元格 2" xfId="177"/>
    <cellStyle name="Currency\[0]" xfId="178"/>
    <cellStyle name="Fixed" xfId="179"/>
    <cellStyle name="Currency_ rislugp" xfId="180"/>
    <cellStyle name="Currency1" xfId="181"/>
    <cellStyle name="Date" xfId="182"/>
    <cellStyle name="Date Short" xfId="183"/>
    <cellStyle name="千位分隔 3 11" xfId="184"/>
    <cellStyle name="Dollar (zero dec)" xfId="185"/>
    <cellStyle name="E&amp;Y House" xfId="186"/>
    <cellStyle name="好 2" xfId="187"/>
    <cellStyle name="entry box" xfId="188"/>
    <cellStyle name="style1" xfId="189"/>
    <cellStyle name="EY House" xfId="190"/>
    <cellStyle name="常规 33 6" xfId="191"/>
    <cellStyle name="Input [yellow]" xfId="192"/>
    <cellStyle name="ff" xfId="193"/>
    <cellStyle name="Format Number Column" xfId="194"/>
    <cellStyle name="Grey 2" xfId="195"/>
    <cellStyle name="千分位_ 白土" xfId="196"/>
    <cellStyle name="HEADER" xfId="197"/>
    <cellStyle name="千位分隔 3 5" xfId="198"/>
    <cellStyle name="千位分隔 13" xfId="199"/>
    <cellStyle name="Header1" xfId="200"/>
    <cellStyle name="Header1 3" xfId="201"/>
    <cellStyle name="Header2 4" xfId="202"/>
    <cellStyle name="Heading1" xfId="203"/>
    <cellStyle name="HEADING2" xfId="204"/>
    <cellStyle name="Hipervínculo" xfId="205"/>
    <cellStyle name="霓付 [0]_1202" xfId="206"/>
    <cellStyle name="Hipervínculo visitado" xfId="207"/>
    <cellStyle name="Monétaire [0]_!!!GO" xfId="208"/>
    <cellStyle name="Hipervínculo_固定资产清单" xfId="209"/>
    <cellStyle name="Input [yellow] 3" xfId="210"/>
    <cellStyle name="Input Cells" xfId="211"/>
    <cellStyle name="InputArea" xfId="212"/>
    <cellStyle name="KPMG Heading 1" xfId="213"/>
    <cellStyle name="KPMG Heading 2" xfId="214"/>
    <cellStyle name="KPMG Heading 3" xfId="215"/>
    <cellStyle name="KPMG Heading 4" xfId="216"/>
    <cellStyle name="KPMG Normal" xfId="217"/>
    <cellStyle name="Linked Cells" xfId="218"/>
    <cellStyle name="Milliers [0]_!!!GO" xfId="219"/>
    <cellStyle name="Milliers_!!!GO" xfId="220"/>
    <cellStyle name="Moneda_96 Risk" xfId="221"/>
    <cellStyle name="Mon閠aire [0]_!!!GO" xfId="222"/>
    <cellStyle name="New Times Roman" xfId="223"/>
    <cellStyle name="no dec" xfId="224"/>
    <cellStyle name="Normal - Style1" xfId="225"/>
    <cellStyle name="Normal - Style1 4" xfId="226"/>
    <cellStyle name="Normal_ rislugp" xfId="227"/>
    <cellStyle name="Œ…‹æØ‚è [0.00]_Region Orders (2)" xfId="228"/>
    <cellStyle name="Percent" xfId="229"/>
    <cellStyle name="Percent [0%]" xfId="230"/>
    <cellStyle name="公司标准表" xfId="231"/>
    <cellStyle name="Percent [0]" xfId="232"/>
    <cellStyle name="Percent [00]" xfId="233"/>
    <cellStyle name="Percent [2]" xfId="234"/>
    <cellStyle name="标题 5" xfId="235"/>
    <cellStyle name="Pourcentage_pldt" xfId="236"/>
    <cellStyle name="分级显示列_1_Book1" xfId="237"/>
    <cellStyle name="Prefilled" xfId="238"/>
    <cellStyle name="pricing" xfId="239"/>
    <cellStyle name="PSDate" xfId="240"/>
    <cellStyle name="PSDec" xfId="241"/>
    <cellStyle name="PSHeading" xfId="242"/>
    <cellStyle name="PSSpacer" xfId="243"/>
    <cellStyle name="RevList" xfId="244"/>
    <cellStyle name="row_def_array" xfId="245"/>
    <cellStyle name="Sheet Head" xfId="246"/>
    <cellStyle name="style" xfId="247"/>
    <cellStyle name="Special" xfId="248"/>
    <cellStyle name="常规 38 2" xfId="249"/>
    <cellStyle name="sstot" xfId="250"/>
    <cellStyle name="subhead" xfId="251"/>
    <cellStyle name="超链接 2" xfId="252"/>
    <cellStyle name="Subtotal" xfId="253"/>
    <cellStyle name="Text Indent A" xfId="254"/>
    <cellStyle name="标题 1 2 3" xfId="255"/>
    <cellStyle name="Text Indent B" xfId="256"/>
    <cellStyle name="Text Indent C" xfId="257"/>
    <cellStyle name="Thousands" xfId="258"/>
    <cellStyle name="Total" xfId="259"/>
    <cellStyle name="_laroux" xfId="260"/>
    <cellStyle name="百分比 3" xfId="261"/>
    <cellStyle name="编号" xfId="262"/>
    <cellStyle name="标题 1 2" xfId="263"/>
    <cellStyle name="标题 2 2 3" xfId="264"/>
    <cellStyle name="标题 3 2" xfId="265"/>
    <cellStyle name="标题 4 2" xfId="266"/>
    <cellStyle name="标题 5 3" xfId="267"/>
    <cellStyle name="标题1" xfId="268"/>
    <cellStyle name="標準_Collateral" xfId="269"/>
    <cellStyle name="常规 2 2" xfId="270"/>
    <cellStyle name="部门" xfId="271"/>
    <cellStyle name="差 2" xfId="272"/>
    <cellStyle name="差 2 3" xfId="273"/>
    <cellStyle name="差_Sheet3" xfId="274"/>
    <cellStyle name="常规 10" xfId="275"/>
    <cellStyle name="常规 2 7 2 2" xfId="276"/>
    <cellStyle name="常规 10 2 2 2 2" xfId="277"/>
    <cellStyle name="常规 11" xfId="278"/>
    <cellStyle name="常规 11 6" xfId="279"/>
    <cellStyle name="常规 12 4" xfId="280"/>
    <cellStyle name="常规 133" xfId="281"/>
    <cellStyle name="常规 18 5" xfId="282"/>
    <cellStyle name="常规 2 2 2 2 2" xfId="283"/>
    <cellStyle name="常规 2 2 4 4" xfId="284"/>
    <cellStyle name="常规 2 3" xfId="285"/>
    <cellStyle name="常规 2 3 2" xfId="286"/>
    <cellStyle name="一般_adv貸款記錄" xfId="287"/>
    <cellStyle name="常规 2 4 2" xfId="288"/>
    <cellStyle name="常规 32 5" xfId="289"/>
    <cellStyle name="常规 5 3 4" xfId="290"/>
    <cellStyle name="常规 6 2 7" xfId="291"/>
    <cellStyle name="常规 93" xfId="292"/>
    <cellStyle name="常规_Sheet1" xfId="293"/>
    <cellStyle name="好 2 3" xfId="294"/>
    <cellStyle name="好 2 5" xfId="295"/>
    <cellStyle name="好_Sheet3" xfId="296"/>
    <cellStyle name="后继超级链接" xfId="297"/>
    <cellStyle name="汇总 2" xfId="298"/>
    <cellStyle name="汇总 2 4" xfId="299"/>
    <cellStyle name="注释 2 4" xfId="300"/>
    <cellStyle name="借出原因" xfId="301"/>
    <cellStyle name="警告文本 2" xfId="302"/>
    <cellStyle name="链接单元格 2" xfId="303"/>
    <cellStyle name="链接单元格 2 3" xfId="304"/>
    <cellStyle name="霓付_1202" xfId="305"/>
    <cellStyle name="烹拳_1202" xfId="306"/>
    <cellStyle name="千分位[0]_ 白土" xfId="307"/>
    <cellStyle name="千位_ 方正PC" xfId="308"/>
    <cellStyle name="千位分隔 170" xfId="309"/>
    <cellStyle name="千位分隔 170 2" xfId="310"/>
    <cellStyle name="千位分隔 2" xfId="311"/>
    <cellStyle name="千位分隔 2 10" xfId="312"/>
    <cellStyle name="千位分隔 2 10 3" xfId="313"/>
    <cellStyle name="千位分隔 2 2 16" xfId="314"/>
    <cellStyle name="千位分隔 2 2 2 5" xfId="315"/>
    <cellStyle name="千位分隔 2 46" xfId="316"/>
    <cellStyle name="千位分隔 4" xfId="317"/>
    <cellStyle name="千位分隔 5 5" xfId="318"/>
    <cellStyle name="千位分隔 96" xfId="319"/>
    <cellStyle name="输入 2 4" xfId="320"/>
    <cellStyle name="强调文字颜色 3 2" xfId="321"/>
    <cellStyle name="千位分隔[0] 2 2" xfId="322"/>
    <cellStyle name="钎霖_(沥焊何巩)岿喊牢盔拌裙" xfId="323"/>
    <cellStyle name="强调文字颜色 1 2" xfId="324"/>
    <cellStyle name="强调文字颜色 2 2" xfId="325"/>
    <cellStyle name="强调文字颜色 4 2 3" xfId="326"/>
    <cellStyle name="适中 2 3" xfId="327"/>
    <cellStyle name="输出 2 4" xfId="328"/>
    <cellStyle name="输入 2" xfId="329"/>
    <cellStyle name="数量" xfId="330"/>
    <cellStyle name="样式 1 3" xfId="331"/>
    <cellStyle name="注释 2" xfId="332"/>
    <cellStyle name="资产" xfId="333"/>
    <cellStyle name="표준_0N-HANDLING " xfId="334"/>
    <cellStyle name="常规 33" xfId="335"/>
    <cellStyle name="常规 4 2" xfId="336"/>
    <cellStyle name="千位分隔 22" xfId="337"/>
    <cellStyle name="常规 49" xfId="338"/>
    <cellStyle name="常规 52" xfId="33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B9" sqref="B9"/>
    </sheetView>
  </sheetViews>
  <sheetFormatPr defaultColWidth="9" defaultRowHeight="15.6"/>
  <cols>
    <col min="1" max="1" width="5.625" customWidth="1"/>
    <col min="2" max="2" width="27.875" customWidth="1"/>
    <col min="3" max="3" width="9.25" customWidth="1"/>
    <col min="4" max="5" width="16.625" customWidth="1"/>
    <col min="6" max="6" width="14.125" customWidth="1"/>
    <col min="7" max="7" width="21.625" customWidth="1"/>
    <col min="8" max="8" width="19.375" customWidth="1"/>
    <col min="9" max="9" width="19.125" customWidth="1"/>
    <col min="10" max="10" width="9.25" customWidth="1"/>
    <col min="11" max="11" width="14" customWidth="1"/>
    <col min="12" max="12" width="11.5666666666667" customWidth="1"/>
    <col min="14" max="14" width="12.7083333333333" customWidth="1"/>
  </cols>
  <sheetData>
    <row r="1" s="93" customFormat="1" ht="25.5" customHeight="1" spans="1:14">
      <c r="A1" s="94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4" t="s">
        <v>7</v>
      </c>
      <c r="I1" s="95" t="s">
        <v>8</v>
      </c>
      <c r="J1" s="96" t="s">
        <v>9</v>
      </c>
    </row>
    <row r="2" customFormat="1" ht="32" customHeight="1" spans="1:14">
      <c r="A2" s="97">
        <v>1</v>
      </c>
      <c r="B2" s="98" t="s">
        <v>10</v>
      </c>
      <c r="C2" s="99">
        <f>SUMIF(中介结果明细表!B:B,B2,中介结果明细表!C:C)</f>
        <v>36</v>
      </c>
      <c r="D2" s="99" t="e">
        <f ca="1">SUMIF(中介结果明细表!B:B,B2,中介结果明细表!#REF!)</f>
        <v>#REF!</v>
      </c>
      <c r="E2" s="99" t="e">
        <f ca="1">SUMIF(中介结果明细表!B:B,B2,中介结果明细表!#REF!)</f>
        <v>#REF!</v>
      </c>
      <c r="F2" s="99" t="e">
        <f ca="1">SUMIF(中介结果明细表!B:B,B2,中介结果明细表!#REF!)</f>
        <v>#REF!</v>
      </c>
      <c r="G2" s="99" t="e">
        <f ca="1">SUMIF(中介结果明细表!B:B,B2,中介结果明细表!#REF!)</f>
        <v>#REF!</v>
      </c>
      <c r="H2" s="99" t="e">
        <f ca="1">SUMIF(中介结果明细表!B:B,B2,中介结果明细表!#REF!)</f>
        <v>#REF!</v>
      </c>
      <c r="I2" s="99" t="e">
        <f ca="1">G2-E2</f>
        <v>#REF!</v>
      </c>
      <c r="J2" s="100"/>
      <c r="K2" s="101"/>
      <c r="L2" s="101"/>
      <c r="M2" s="101"/>
      <c r="N2" s="101"/>
    </row>
    <row r="3" customFormat="1" ht="32" customHeight="1" spans="1:14">
      <c r="A3" s="97"/>
      <c r="B3" s="98"/>
      <c r="C3" s="99"/>
      <c r="D3" s="99"/>
      <c r="E3" s="99"/>
      <c r="F3" s="99"/>
      <c r="G3" s="99"/>
      <c r="H3" s="99"/>
      <c r="I3" s="99"/>
      <c r="J3" s="100"/>
      <c r="K3" s="101"/>
      <c r="L3" s="101"/>
      <c r="M3" s="101"/>
      <c r="N3" s="101"/>
    </row>
    <row r="4" s="93" customFormat="1" ht="25.5" customHeight="1" spans="1:14">
      <c r="A4" s="102" t="s">
        <v>11</v>
      </c>
      <c r="B4" s="103"/>
      <c r="C4" s="104">
        <f t="shared" ref="C4:H4" si="0">SUM(C2:C2)</f>
        <v>36</v>
      </c>
      <c r="D4" s="104" t="e">
        <f ca="1" t="shared" si="0"/>
        <v>#REF!</v>
      </c>
      <c r="E4" s="104" t="e">
        <f ca="1" t="shared" si="0"/>
        <v>#REF!</v>
      </c>
      <c r="F4" s="104" t="e">
        <f ca="1" t="shared" si="0"/>
        <v>#REF!</v>
      </c>
      <c r="G4" s="104" t="e">
        <f ca="1" t="shared" si="0"/>
        <v>#REF!</v>
      </c>
      <c r="H4" s="104" t="e">
        <f ca="1" t="shared" si="0"/>
        <v>#REF!</v>
      </c>
      <c r="I4" s="104" t="e">
        <f ca="1">G4-E4</f>
        <v>#REF!</v>
      </c>
      <c r="J4" s="105"/>
    </row>
    <row r="6" spans="1:14">
      <c r="H6" s="106"/>
    </row>
    <row r="7" spans="1:14">
      <c r="G7" s="101"/>
      <c r="H7" s="101"/>
    </row>
    <row r="9" spans="1:14">
      <c r="D9" s="106"/>
    </row>
    <row r="10" spans="1:14">
      <c r="D10" s="106"/>
      <c r="H10" s="106"/>
    </row>
    <row r="11" spans="1:14">
      <c r="D11" s="101"/>
    </row>
    <row r="12" spans="1:14">
      <c r="D12" s="101"/>
      <c r="H12" s="101"/>
    </row>
  </sheetData>
  <mergeCells count="1">
    <mergeCell ref="A4:B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pane ySplit="4" topLeftCell="A5" activePane="bottomLeft" state="frozen"/>
      <selection/>
      <selection pane="bottomLeft" activeCell="K10" sqref="K10"/>
    </sheetView>
  </sheetViews>
  <sheetFormatPr defaultColWidth="9" defaultRowHeight="15.6"/>
  <cols>
    <col min="1" max="1" width="5.06666666666667" customWidth="1"/>
    <col min="2" max="2" width="38.625" customWidth="1"/>
    <col min="3" max="3" width="5.06666666666667" customWidth="1"/>
    <col min="4" max="4" width="13.2833333333333" style="58" customWidth="1"/>
    <col min="5" max="5" width="12.375" style="59" customWidth="1"/>
    <col min="6" max="6" width="16" style="58" customWidth="1"/>
    <col min="7" max="7" width="9.375" hidden="1" customWidth="1"/>
    <col min="8" max="8" width="14.125" customWidth="1"/>
    <col min="9" max="9" width="9.5" customWidth="1"/>
    <col min="10" max="10" width="9.925" customWidth="1"/>
    <col min="11" max="11" width="12.0666666666667" customWidth="1"/>
  </cols>
  <sheetData>
    <row r="1" ht="33.75" customHeight="1" spans="1:11">
      <c r="A1" s="60" t="s">
        <v>12</v>
      </c>
      <c r="B1" s="61"/>
      <c r="C1" s="62"/>
      <c r="D1" s="61"/>
      <c r="E1" s="63"/>
      <c r="F1" s="64"/>
      <c r="G1" s="61"/>
      <c r="H1" s="61"/>
      <c r="I1" s="61"/>
      <c r="J1" s="64"/>
      <c r="K1" s="61"/>
    </row>
    <row r="2" s="55" customFormat="1" ht="25.2" customHeight="1" spans="1:11">
      <c r="A2" s="65" t="s">
        <v>13</v>
      </c>
      <c r="B2" s="65"/>
      <c r="C2" s="65"/>
      <c r="D2" s="65"/>
      <c r="E2" s="65"/>
      <c r="F2" s="64"/>
      <c r="G2" s="64"/>
      <c r="H2" s="64"/>
      <c r="I2" s="66" t="s">
        <v>14</v>
      </c>
      <c r="J2" s="67"/>
      <c r="K2" s="68"/>
    </row>
    <row r="3" s="55" customFormat="1" ht="19.1" customHeight="1" spans="1:11">
      <c r="A3" s="69" t="s">
        <v>0</v>
      </c>
      <c r="B3" s="70" t="s">
        <v>15</v>
      </c>
      <c r="C3" s="70" t="s">
        <v>2</v>
      </c>
      <c r="D3" s="70" t="s">
        <v>16</v>
      </c>
      <c r="E3" s="71" t="s">
        <v>17</v>
      </c>
      <c r="F3" s="70" t="s">
        <v>18</v>
      </c>
      <c r="G3" s="70" t="s">
        <v>19</v>
      </c>
      <c r="H3" s="70" t="s">
        <v>20</v>
      </c>
      <c r="I3" s="70" t="s">
        <v>21</v>
      </c>
      <c r="J3" s="72" t="s">
        <v>22</v>
      </c>
      <c r="K3" s="71" t="s">
        <v>23</v>
      </c>
    </row>
    <row r="4" s="55" customFormat="1" ht="12" spans="1:11">
      <c r="A4" s="69"/>
      <c r="B4" s="70"/>
      <c r="C4" s="70"/>
      <c r="D4" s="70"/>
      <c r="E4" s="73"/>
      <c r="F4" s="70"/>
      <c r="G4" s="70"/>
      <c r="H4" s="70"/>
      <c r="I4" s="70"/>
      <c r="J4" s="74"/>
      <c r="K4" s="73"/>
    </row>
    <row r="5" s="56" customFormat="1" ht="25.1" customHeight="1" spans="1:11">
      <c r="A5" s="75">
        <v>1</v>
      </c>
      <c r="B5" s="76" t="s">
        <v>10</v>
      </c>
      <c r="C5" s="77">
        <v>1</v>
      </c>
      <c r="D5" s="78" t="str">
        <f>计算表!C5</f>
        <v>503000204345</v>
      </c>
      <c r="E5" s="79" t="str">
        <f>计算表!D5</f>
        <v>智能售水机</v>
      </c>
      <c r="F5" s="79" t="str">
        <f>计算表!E5</f>
        <v>TT-600G</v>
      </c>
      <c r="G5" s="80"/>
      <c r="H5" s="79" t="str">
        <f>计算表!G5</f>
        <v>胜利水务利津公司</v>
      </c>
      <c r="I5" s="38">
        <f>计算表!J5</f>
        <v>42306</v>
      </c>
      <c r="J5" s="81" t="str">
        <f>计算表!N5</f>
        <v>SW-1</v>
      </c>
      <c r="K5" s="82"/>
    </row>
    <row r="6" s="56" customFormat="1" ht="25.1" customHeight="1" spans="1:11">
      <c r="A6" s="75">
        <v>2</v>
      </c>
      <c r="B6" s="76" t="s">
        <v>10</v>
      </c>
      <c r="C6" s="77">
        <v>1</v>
      </c>
      <c r="D6" s="78" t="str">
        <f>计算表!C6</f>
        <v>503000204346</v>
      </c>
      <c r="E6" s="79" t="str">
        <f>计算表!D6</f>
        <v>智能售水机</v>
      </c>
      <c r="F6" s="79" t="str">
        <f>计算表!E6</f>
        <v>TT-600G</v>
      </c>
      <c r="G6" s="80"/>
      <c r="H6" s="79" t="str">
        <f>计算表!G6</f>
        <v>胜利水务利津公司</v>
      </c>
      <c r="I6" s="38">
        <f>计算表!J6</f>
        <v>42306</v>
      </c>
      <c r="J6" s="81" t="str">
        <f>计算表!N6</f>
        <v>SW-2</v>
      </c>
      <c r="K6" s="82"/>
    </row>
    <row r="7" s="56" customFormat="1" ht="25.1" customHeight="1" spans="1:11">
      <c r="A7" s="75">
        <v>3</v>
      </c>
      <c r="B7" s="76" t="s">
        <v>10</v>
      </c>
      <c r="C7" s="77">
        <v>1</v>
      </c>
      <c r="D7" s="78" t="str">
        <f>计算表!C7</f>
        <v>503000204347</v>
      </c>
      <c r="E7" s="79" t="str">
        <f>计算表!D7</f>
        <v>智能售水机</v>
      </c>
      <c r="F7" s="79" t="str">
        <f>计算表!E7</f>
        <v>TT-600G</v>
      </c>
      <c r="G7" s="80"/>
      <c r="H7" s="79" t="str">
        <f>计算表!G7</f>
        <v>胜利水务利津公司</v>
      </c>
      <c r="I7" s="38">
        <f>计算表!J7</f>
        <v>42306</v>
      </c>
      <c r="J7" s="81" t="str">
        <f>计算表!N7</f>
        <v>SW-3</v>
      </c>
      <c r="K7" s="82"/>
    </row>
    <row r="8" s="56" customFormat="1" ht="25.1" customHeight="1" spans="1:11">
      <c r="A8" s="75">
        <v>4</v>
      </c>
      <c r="B8" s="76" t="s">
        <v>10</v>
      </c>
      <c r="C8" s="77">
        <v>1</v>
      </c>
      <c r="D8" s="78" t="str">
        <f>计算表!C8</f>
        <v>503000204348</v>
      </c>
      <c r="E8" s="79" t="str">
        <f>计算表!D8</f>
        <v>智能售水机</v>
      </c>
      <c r="F8" s="79" t="str">
        <f>计算表!E8</f>
        <v>TT-600G</v>
      </c>
      <c r="G8" s="80"/>
      <c r="H8" s="79" t="str">
        <f>计算表!G8</f>
        <v>胜利水务利津公司</v>
      </c>
      <c r="I8" s="38">
        <f>计算表!J8</f>
        <v>42306</v>
      </c>
      <c r="J8" s="81" t="str">
        <f>计算表!N8</f>
        <v>SW-4</v>
      </c>
      <c r="K8" s="82"/>
    </row>
    <row r="9" s="56" customFormat="1" ht="25.1" customHeight="1" spans="1:11">
      <c r="A9" s="75">
        <v>5</v>
      </c>
      <c r="B9" s="76" t="s">
        <v>10</v>
      </c>
      <c r="C9" s="77">
        <v>1</v>
      </c>
      <c r="D9" s="78" t="str">
        <f>计算表!C9</f>
        <v>503000204349</v>
      </c>
      <c r="E9" s="79" t="str">
        <f>计算表!D9</f>
        <v>智能售水机</v>
      </c>
      <c r="F9" s="79" t="str">
        <f>计算表!E9</f>
        <v>TT-800G</v>
      </c>
      <c r="G9" s="80"/>
      <c r="H9" s="79" t="str">
        <f>计算表!G9</f>
        <v>胜利水务利津公司</v>
      </c>
      <c r="I9" s="38">
        <f>计算表!J9</f>
        <v>42306</v>
      </c>
      <c r="J9" s="81" t="str">
        <f>计算表!N9</f>
        <v>SW-5</v>
      </c>
      <c r="K9" s="82"/>
    </row>
    <row r="10" s="56" customFormat="1" ht="25.1" customHeight="1" spans="1:11">
      <c r="A10" s="75">
        <v>6</v>
      </c>
      <c r="B10" s="76" t="s">
        <v>10</v>
      </c>
      <c r="C10" s="77">
        <v>1</v>
      </c>
      <c r="D10" s="78" t="str">
        <f>计算表!C10</f>
        <v>503000204350</v>
      </c>
      <c r="E10" s="79" t="str">
        <f>计算表!D10</f>
        <v>智能售水机</v>
      </c>
      <c r="F10" s="79" t="str">
        <f>计算表!E10</f>
        <v>TT-600G</v>
      </c>
      <c r="G10" s="80"/>
      <c r="H10" s="79" t="str">
        <f>计算表!G10</f>
        <v>胜利水务利津公司</v>
      </c>
      <c r="I10" s="38">
        <f>计算表!J10</f>
        <v>42306</v>
      </c>
      <c r="J10" s="81" t="str">
        <f>计算表!N10</f>
        <v>SW-6</v>
      </c>
      <c r="K10" s="82"/>
    </row>
    <row r="11" s="56" customFormat="1" ht="25.1" customHeight="1" spans="1:11">
      <c r="A11" s="75">
        <v>7</v>
      </c>
      <c r="B11" s="76" t="s">
        <v>10</v>
      </c>
      <c r="C11" s="77">
        <v>1</v>
      </c>
      <c r="D11" s="78" t="str">
        <f>计算表!C11</f>
        <v>503000204351</v>
      </c>
      <c r="E11" s="79" t="str">
        <f>计算表!D11</f>
        <v>智能售水机</v>
      </c>
      <c r="F11" s="79" t="str">
        <f>计算表!E11</f>
        <v>TT-600G</v>
      </c>
      <c r="G11" s="80"/>
      <c r="H11" s="79" t="str">
        <f>计算表!G11</f>
        <v>胜利水务利津公司</v>
      </c>
      <c r="I11" s="38">
        <f>计算表!J11</f>
        <v>42306</v>
      </c>
      <c r="J11" s="81" t="str">
        <f>计算表!N11</f>
        <v>SW-7</v>
      </c>
      <c r="K11" s="82"/>
    </row>
    <row r="12" s="56" customFormat="1" ht="25.1" customHeight="1" spans="1:11">
      <c r="A12" s="75">
        <v>8</v>
      </c>
      <c r="B12" s="76" t="s">
        <v>10</v>
      </c>
      <c r="C12" s="77">
        <v>1</v>
      </c>
      <c r="D12" s="78" t="str">
        <f>计算表!C12</f>
        <v>503000204353</v>
      </c>
      <c r="E12" s="79" t="str">
        <f>计算表!D12</f>
        <v>智能售水机</v>
      </c>
      <c r="F12" s="79" t="str">
        <f>计算表!E12</f>
        <v>TT-800G</v>
      </c>
      <c r="G12" s="80"/>
      <c r="H12" s="79" t="str">
        <f>计算表!G12</f>
        <v>胜利水务利津公司</v>
      </c>
      <c r="I12" s="38">
        <f>计算表!J12</f>
        <v>42306</v>
      </c>
      <c r="J12" s="81" t="str">
        <f>计算表!N12</f>
        <v>SW-8</v>
      </c>
      <c r="K12" s="82"/>
    </row>
    <row r="13" s="56" customFormat="1" ht="25.1" customHeight="1" spans="1:11">
      <c r="A13" s="75">
        <v>9</v>
      </c>
      <c r="B13" s="76" t="s">
        <v>10</v>
      </c>
      <c r="C13" s="77">
        <v>1</v>
      </c>
      <c r="D13" s="78" t="str">
        <f>计算表!C13</f>
        <v>503000204354</v>
      </c>
      <c r="E13" s="79" t="str">
        <f>计算表!D13</f>
        <v>智能售水机</v>
      </c>
      <c r="F13" s="79" t="str">
        <f>计算表!E13</f>
        <v>TT-800G</v>
      </c>
      <c r="G13" s="80"/>
      <c r="H13" s="79" t="str">
        <f>计算表!G13</f>
        <v>胜利水务利津公司</v>
      </c>
      <c r="I13" s="38">
        <f>计算表!J13</f>
        <v>42306</v>
      </c>
      <c r="J13" s="81" t="str">
        <f>计算表!N13</f>
        <v>SW-9</v>
      </c>
      <c r="K13" s="82"/>
    </row>
    <row r="14" s="56" customFormat="1" ht="25.1" customHeight="1" spans="1:11">
      <c r="A14" s="75">
        <v>10</v>
      </c>
      <c r="B14" s="76" t="s">
        <v>10</v>
      </c>
      <c r="C14" s="77">
        <v>1</v>
      </c>
      <c r="D14" s="78" t="str">
        <f>计算表!C14</f>
        <v>503000204356</v>
      </c>
      <c r="E14" s="79" t="str">
        <f>计算表!D14</f>
        <v>智能售水机</v>
      </c>
      <c r="F14" s="79" t="str">
        <f>计算表!E14</f>
        <v>TT-600G</v>
      </c>
      <c r="G14" s="80"/>
      <c r="H14" s="79" t="str">
        <f>计算表!G14</f>
        <v>胜利水务利津公司</v>
      </c>
      <c r="I14" s="38">
        <f>计算表!J14</f>
        <v>42306</v>
      </c>
      <c r="J14" s="81" t="str">
        <f>计算表!N14</f>
        <v>SW-10</v>
      </c>
      <c r="K14" s="82"/>
    </row>
    <row r="15" s="56" customFormat="1" ht="25.1" customHeight="1" spans="1:11">
      <c r="A15" s="75">
        <v>11</v>
      </c>
      <c r="B15" s="76" t="s">
        <v>10</v>
      </c>
      <c r="C15" s="77">
        <v>1</v>
      </c>
      <c r="D15" s="78" t="str">
        <f>计算表!C15</f>
        <v>503000204357</v>
      </c>
      <c r="E15" s="79" t="str">
        <f>计算表!D15</f>
        <v>智能售水机</v>
      </c>
      <c r="F15" s="79" t="str">
        <f>计算表!E15</f>
        <v>TT-600G</v>
      </c>
      <c r="G15" s="80"/>
      <c r="H15" s="79" t="str">
        <f>计算表!G15</f>
        <v>胜利水务利津公司</v>
      </c>
      <c r="I15" s="38">
        <f>计算表!J15</f>
        <v>42306</v>
      </c>
      <c r="J15" s="81" t="str">
        <f>计算表!N15</f>
        <v>SW-11</v>
      </c>
      <c r="K15" s="82"/>
    </row>
    <row r="16" s="56" customFormat="1" ht="25.1" customHeight="1" spans="1:11">
      <c r="A16" s="75">
        <v>12</v>
      </c>
      <c r="B16" s="76" t="s">
        <v>10</v>
      </c>
      <c r="C16" s="77">
        <v>1</v>
      </c>
      <c r="D16" s="78" t="str">
        <f>计算表!C16</f>
        <v>503000204358</v>
      </c>
      <c r="E16" s="79" t="str">
        <f>计算表!D16</f>
        <v>智能售水机</v>
      </c>
      <c r="F16" s="79" t="str">
        <f>计算表!E16</f>
        <v>TT-600G</v>
      </c>
      <c r="G16" s="80"/>
      <c r="H16" s="79" t="str">
        <f>计算表!G16</f>
        <v>胜利水务利津公司</v>
      </c>
      <c r="I16" s="38">
        <f>计算表!J16</f>
        <v>42306</v>
      </c>
      <c r="J16" s="81" t="str">
        <f>计算表!N16</f>
        <v>SW-12</v>
      </c>
      <c r="K16" s="82"/>
    </row>
    <row r="17" s="56" customFormat="1" ht="25.1" customHeight="1" spans="1:11">
      <c r="A17" s="75">
        <v>13</v>
      </c>
      <c r="B17" s="76" t="s">
        <v>10</v>
      </c>
      <c r="C17" s="77">
        <v>1</v>
      </c>
      <c r="D17" s="78" t="str">
        <f>计算表!C17</f>
        <v>503000204372</v>
      </c>
      <c r="E17" s="79" t="str">
        <f>计算表!D17</f>
        <v>智能售水机</v>
      </c>
      <c r="F17" s="79" t="str">
        <f>计算表!E17</f>
        <v>TT-600G</v>
      </c>
      <c r="G17" s="80"/>
      <c r="H17" s="79" t="str">
        <f>计算表!G17</f>
        <v>供水分公司仓库</v>
      </c>
      <c r="I17" s="38">
        <f>计算表!J17</f>
        <v>42306</v>
      </c>
      <c r="J17" s="81" t="str">
        <f>计算表!N17</f>
        <v>SW-13</v>
      </c>
      <c r="K17" s="82"/>
    </row>
    <row r="18" s="56" customFormat="1" ht="25.1" customHeight="1" spans="1:11">
      <c r="A18" s="75">
        <v>14</v>
      </c>
      <c r="B18" s="76" t="s">
        <v>10</v>
      </c>
      <c r="C18" s="77">
        <v>1</v>
      </c>
      <c r="D18" s="78" t="str">
        <f>计算表!C18</f>
        <v>503000204373</v>
      </c>
      <c r="E18" s="79" t="str">
        <f>计算表!D18</f>
        <v>智能售水机</v>
      </c>
      <c r="F18" s="79" t="str">
        <f>计算表!E18</f>
        <v>TT-600G</v>
      </c>
      <c r="G18" s="80"/>
      <c r="H18" s="79" t="str">
        <f>计算表!G18</f>
        <v>供水分公司仓库</v>
      </c>
      <c r="I18" s="38">
        <f>计算表!J18</f>
        <v>42306</v>
      </c>
      <c r="J18" s="81" t="str">
        <f>计算表!N18</f>
        <v>SW-14</v>
      </c>
      <c r="K18" s="82"/>
    </row>
    <row r="19" s="56" customFormat="1" ht="25.1" customHeight="1" spans="1:11">
      <c r="A19" s="75">
        <v>15</v>
      </c>
      <c r="B19" s="76" t="s">
        <v>10</v>
      </c>
      <c r="C19" s="77">
        <v>1</v>
      </c>
      <c r="D19" s="78" t="str">
        <f>计算表!C19</f>
        <v>503000211528</v>
      </c>
      <c r="E19" s="79" t="str">
        <f>计算表!D19</f>
        <v>直饮水机</v>
      </c>
      <c r="F19" s="79" t="str">
        <f>计算表!E19</f>
        <v>600G</v>
      </c>
      <c r="G19" s="80"/>
      <c r="H19" s="79" t="str">
        <f>计算表!G19</f>
        <v>供水分公司仓库</v>
      </c>
      <c r="I19" s="38">
        <f>计算表!J19</f>
        <v>42306</v>
      </c>
      <c r="J19" s="81" t="str">
        <f>计算表!N19</f>
        <v>SW-15</v>
      </c>
      <c r="K19" s="82"/>
    </row>
    <row r="20" s="56" customFormat="1" ht="25.1" customHeight="1" spans="1:11">
      <c r="A20" s="75">
        <v>16</v>
      </c>
      <c r="B20" s="76" t="s">
        <v>10</v>
      </c>
      <c r="C20" s="77">
        <v>1</v>
      </c>
      <c r="D20" s="78" t="str">
        <f>计算表!C20</f>
        <v>503000211529</v>
      </c>
      <c r="E20" s="79" t="str">
        <f>计算表!D20</f>
        <v>直饮水机</v>
      </c>
      <c r="F20" s="79" t="str">
        <f>计算表!E20</f>
        <v>600G</v>
      </c>
      <c r="G20" s="80"/>
      <c r="H20" s="79" t="str">
        <f>计算表!G20</f>
        <v>供水分公司仓库</v>
      </c>
      <c r="I20" s="38">
        <f>计算表!J20</f>
        <v>42306</v>
      </c>
      <c r="J20" s="81" t="str">
        <f>计算表!N20</f>
        <v>SW-16</v>
      </c>
      <c r="K20" s="82"/>
    </row>
    <row r="21" s="56" customFormat="1" ht="25.1" customHeight="1" spans="1:11">
      <c r="A21" s="75">
        <v>17</v>
      </c>
      <c r="B21" s="76" t="s">
        <v>10</v>
      </c>
      <c r="C21" s="77">
        <v>1</v>
      </c>
      <c r="D21" s="78" t="str">
        <f>计算表!C21</f>
        <v>503000211530</v>
      </c>
      <c r="E21" s="79" t="str">
        <f>计算表!D21</f>
        <v>直饮水机</v>
      </c>
      <c r="F21" s="79" t="str">
        <f>计算表!E21</f>
        <v>800G</v>
      </c>
      <c r="G21" s="80"/>
      <c r="H21" s="79" t="str">
        <f>计算表!G21</f>
        <v>供水分公司仓库</v>
      </c>
      <c r="I21" s="38">
        <f>计算表!J21</f>
        <v>42306</v>
      </c>
      <c r="J21" s="81" t="str">
        <f>计算表!N21</f>
        <v>SW-17</v>
      </c>
      <c r="K21" s="82"/>
    </row>
    <row r="22" s="56" customFormat="1" ht="25.1" customHeight="1" spans="1:11">
      <c r="A22" s="75">
        <v>18</v>
      </c>
      <c r="B22" s="76" t="s">
        <v>10</v>
      </c>
      <c r="C22" s="77">
        <v>1</v>
      </c>
      <c r="D22" s="78" t="str">
        <f>计算表!C22</f>
        <v>503000211531</v>
      </c>
      <c r="E22" s="79" t="str">
        <f>计算表!D22</f>
        <v>直饮水机</v>
      </c>
      <c r="F22" s="79" t="str">
        <f>计算表!E22</f>
        <v>800G</v>
      </c>
      <c r="G22" s="80"/>
      <c r="H22" s="79" t="str">
        <f>计算表!G22</f>
        <v>供水分公司仓库</v>
      </c>
      <c r="I22" s="38">
        <f>计算表!J22</f>
        <v>42306</v>
      </c>
      <c r="J22" s="81" t="str">
        <f>计算表!N22</f>
        <v>SW-18</v>
      </c>
      <c r="K22" s="82"/>
    </row>
    <row r="23" s="56" customFormat="1" ht="25.1" customHeight="1" spans="1:11">
      <c r="A23" s="75">
        <v>19</v>
      </c>
      <c r="B23" s="76" t="s">
        <v>10</v>
      </c>
      <c r="C23" s="77">
        <v>1</v>
      </c>
      <c r="D23" s="78" t="str">
        <f>计算表!C23</f>
        <v>503000211532</v>
      </c>
      <c r="E23" s="79" t="str">
        <f>计算表!D23</f>
        <v>智能售水机</v>
      </c>
      <c r="F23" s="79" t="str">
        <f>计算表!E23</f>
        <v>800G</v>
      </c>
      <c r="G23" s="80"/>
      <c r="H23" s="79" t="str">
        <f>计算表!G23</f>
        <v>供水分公司仓库</v>
      </c>
      <c r="I23" s="38">
        <f>计算表!J23</f>
        <v>42369</v>
      </c>
      <c r="J23" s="81" t="str">
        <f>计算表!N23</f>
        <v>SW-19</v>
      </c>
      <c r="K23" s="82"/>
    </row>
    <row r="24" s="56" customFormat="1" ht="25.1" customHeight="1" spans="1:11">
      <c r="A24" s="75">
        <v>20</v>
      </c>
      <c r="B24" s="76" t="s">
        <v>10</v>
      </c>
      <c r="C24" s="77">
        <v>1</v>
      </c>
      <c r="D24" s="78" t="str">
        <f>计算表!C24</f>
        <v>503000211533</v>
      </c>
      <c r="E24" s="79" t="str">
        <f>计算表!D24</f>
        <v>智能售水机</v>
      </c>
      <c r="F24" s="79" t="str">
        <f>计算表!E24</f>
        <v>800G</v>
      </c>
      <c r="G24" s="80"/>
      <c r="H24" s="79" t="str">
        <f>计算表!G24</f>
        <v>供水分公司仓库</v>
      </c>
      <c r="I24" s="38">
        <f>计算表!J24</f>
        <v>42369</v>
      </c>
      <c r="J24" s="81" t="str">
        <f>计算表!N24</f>
        <v>SW-20</v>
      </c>
      <c r="K24" s="82"/>
    </row>
    <row r="25" s="56" customFormat="1" ht="25.1" customHeight="1" spans="1:11">
      <c r="A25" s="75">
        <v>21</v>
      </c>
      <c r="B25" s="76" t="s">
        <v>10</v>
      </c>
      <c r="C25" s="77">
        <v>1</v>
      </c>
      <c r="D25" s="78" t="str">
        <f>计算表!C25</f>
        <v>503000211534</v>
      </c>
      <c r="E25" s="79" t="str">
        <f>计算表!D25</f>
        <v>智能售水机</v>
      </c>
      <c r="F25" s="79" t="str">
        <f>计算表!E25</f>
        <v>800G</v>
      </c>
      <c r="G25" s="80"/>
      <c r="H25" s="79" t="str">
        <f>计算表!G25</f>
        <v>供水分公司仓库</v>
      </c>
      <c r="I25" s="38">
        <f>计算表!J25</f>
        <v>42369</v>
      </c>
      <c r="J25" s="81" t="str">
        <f>计算表!N25</f>
        <v>SW-21</v>
      </c>
      <c r="K25" s="82"/>
    </row>
    <row r="26" s="56" customFormat="1" ht="25.1" customHeight="1" spans="1:11">
      <c r="A26" s="75">
        <v>22</v>
      </c>
      <c r="B26" s="76" t="s">
        <v>10</v>
      </c>
      <c r="C26" s="77">
        <v>1</v>
      </c>
      <c r="D26" s="78" t="str">
        <f>计算表!C26</f>
        <v>503000211535</v>
      </c>
      <c r="E26" s="79" t="str">
        <f>计算表!D26</f>
        <v>智能售水机</v>
      </c>
      <c r="F26" s="79" t="str">
        <f>计算表!E26</f>
        <v>800G</v>
      </c>
      <c r="G26" s="80"/>
      <c r="H26" s="79" t="str">
        <f>计算表!G26</f>
        <v>供水分公司仓库</v>
      </c>
      <c r="I26" s="38">
        <f>计算表!J26</f>
        <v>42369</v>
      </c>
      <c r="J26" s="81" t="str">
        <f>计算表!N26</f>
        <v>SW-22</v>
      </c>
      <c r="K26" s="82"/>
    </row>
    <row r="27" s="56" customFormat="1" ht="25.1" customHeight="1" spans="1:11">
      <c r="A27" s="75">
        <v>23</v>
      </c>
      <c r="B27" s="76" t="s">
        <v>10</v>
      </c>
      <c r="C27" s="77">
        <v>1</v>
      </c>
      <c r="D27" s="78" t="str">
        <f>计算表!C27</f>
        <v>503000211536</v>
      </c>
      <c r="E27" s="79" t="str">
        <f>计算表!D27</f>
        <v>智能售水机</v>
      </c>
      <c r="F27" s="79" t="str">
        <f>计算表!E27</f>
        <v>800G</v>
      </c>
      <c r="G27" s="80"/>
      <c r="H27" s="79" t="str">
        <f>计算表!G27</f>
        <v>供水分公司仓库</v>
      </c>
      <c r="I27" s="38">
        <f>计算表!J27</f>
        <v>42369</v>
      </c>
      <c r="J27" s="81" t="str">
        <f>计算表!N27</f>
        <v>SW-23</v>
      </c>
      <c r="K27" s="82"/>
    </row>
    <row r="28" s="56" customFormat="1" ht="25.1" customHeight="1" spans="1:11">
      <c r="A28" s="75">
        <v>24</v>
      </c>
      <c r="B28" s="76" t="s">
        <v>10</v>
      </c>
      <c r="C28" s="77">
        <v>1</v>
      </c>
      <c r="D28" s="78" t="str">
        <f>计算表!C28</f>
        <v>503000211537</v>
      </c>
      <c r="E28" s="79" t="str">
        <f>计算表!D28</f>
        <v>智能售水机</v>
      </c>
      <c r="F28" s="79" t="str">
        <f>计算表!E28</f>
        <v>800G</v>
      </c>
      <c r="G28" s="80"/>
      <c r="H28" s="79" t="str">
        <f>计算表!G28</f>
        <v>供水分公司仓库</v>
      </c>
      <c r="I28" s="38">
        <f>计算表!J28</f>
        <v>42369</v>
      </c>
      <c r="J28" s="81" t="str">
        <f>计算表!N28</f>
        <v>SW-24</v>
      </c>
      <c r="K28" s="82"/>
    </row>
    <row r="29" s="56" customFormat="1" ht="25.1" customHeight="1" spans="1:11">
      <c r="A29" s="75">
        <v>25</v>
      </c>
      <c r="B29" s="76" t="s">
        <v>10</v>
      </c>
      <c r="C29" s="77">
        <v>1</v>
      </c>
      <c r="D29" s="78" t="str">
        <f>计算表!C29</f>
        <v>503000211538</v>
      </c>
      <c r="E29" s="79" t="str">
        <f>计算表!D29</f>
        <v>智能售水机</v>
      </c>
      <c r="F29" s="79" t="str">
        <f>计算表!E29</f>
        <v>800G</v>
      </c>
      <c r="G29" s="80"/>
      <c r="H29" s="79" t="str">
        <f>计算表!G29</f>
        <v>供水分公司仓库</v>
      </c>
      <c r="I29" s="38">
        <f>计算表!J29</f>
        <v>42369</v>
      </c>
      <c r="J29" s="81" t="str">
        <f>计算表!N29</f>
        <v>SW-25</v>
      </c>
      <c r="K29" s="82"/>
    </row>
    <row r="30" s="56" customFormat="1" ht="25.1" customHeight="1" spans="1:11">
      <c r="A30" s="75">
        <v>26</v>
      </c>
      <c r="B30" s="76" t="s">
        <v>10</v>
      </c>
      <c r="C30" s="77">
        <v>1</v>
      </c>
      <c r="D30" s="78" t="str">
        <f>计算表!C30</f>
        <v>503000211539</v>
      </c>
      <c r="E30" s="79" t="str">
        <f>计算表!D30</f>
        <v>智能售水机</v>
      </c>
      <c r="F30" s="79" t="str">
        <f>计算表!E30</f>
        <v>800G</v>
      </c>
      <c r="G30" s="80"/>
      <c r="H30" s="79" t="str">
        <f>计算表!G30</f>
        <v>供水分公司仓库</v>
      </c>
      <c r="I30" s="38">
        <f>计算表!J30</f>
        <v>42369</v>
      </c>
      <c r="J30" s="81" t="str">
        <f>计算表!N30</f>
        <v>SW-26</v>
      </c>
      <c r="K30" s="82"/>
    </row>
    <row r="31" s="56" customFormat="1" ht="25.1" customHeight="1" spans="1:11">
      <c r="A31" s="75">
        <v>27</v>
      </c>
      <c r="B31" s="76" t="s">
        <v>10</v>
      </c>
      <c r="C31" s="77">
        <v>1</v>
      </c>
      <c r="D31" s="78" t="str">
        <f>计算表!C31</f>
        <v>503000211540</v>
      </c>
      <c r="E31" s="79" t="str">
        <f>计算表!D31</f>
        <v>智能售水机</v>
      </c>
      <c r="F31" s="79" t="str">
        <f>计算表!E31</f>
        <v>600G</v>
      </c>
      <c r="G31" s="80"/>
      <c r="H31" s="79" t="str">
        <f>计算表!G31</f>
        <v>供水分公司仓库</v>
      </c>
      <c r="I31" s="38">
        <f>计算表!J31</f>
        <v>42369</v>
      </c>
      <c r="J31" s="81" t="str">
        <f>计算表!N31</f>
        <v>SW-27</v>
      </c>
      <c r="K31" s="82"/>
    </row>
    <row r="32" s="56" customFormat="1" ht="25.1" customHeight="1" spans="1:11">
      <c r="A32" s="75">
        <v>28</v>
      </c>
      <c r="B32" s="76" t="s">
        <v>10</v>
      </c>
      <c r="C32" s="77">
        <v>1</v>
      </c>
      <c r="D32" s="78" t="str">
        <f>计算表!C32</f>
        <v>503000211541</v>
      </c>
      <c r="E32" s="79" t="str">
        <f>计算表!D32</f>
        <v>智能售水机</v>
      </c>
      <c r="F32" s="79" t="str">
        <f>计算表!E32</f>
        <v>800G</v>
      </c>
      <c r="G32" s="80"/>
      <c r="H32" s="79" t="str">
        <f>计算表!G32</f>
        <v>供水分公司仓库</v>
      </c>
      <c r="I32" s="38">
        <f>计算表!J32</f>
        <v>42369</v>
      </c>
      <c r="J32" s="81" t="str">
        <f>计算表!N32</f>
        <v>SW-28</v>
      </c>
      <c r="K32" s="82"/>
    </row>
    <row r="33" s="56" customFormat="1" ht="25.1" customHeight="1" spans="1:11">
      <c r="A33" s="75">
        <v>29</v>
      </c>
      <c r="B33" s="76" t="s">
        <v>10</v>
      </c>
      <c r="C33" s="77">
        <v>1</v>
      </c>
      <c r="D33" s="78" t="str">
        <f>计算表!C33</f>
        <v>503000211542</v>
      </c>
      <c r="E33" s="79" t="str">
        <f>计算表!D33</f>
        <v>智能售水机</v>
      </c>
      <c r="F33" s="79" t="str">
        <f>计算表!E33</f>
        <v>600G</v>
      </c>
      <c r="G33" s="80"/>
      <c r="H33" s="79" t="str">
        <f>计算表!G33</f>
        <v>供水分公司仓库</v>
      </c>
      <c r="I33" s="38">
        <f>计算表!J33</f>
        <v>42369</v>
      </c>
      <c r="J33" s="81" t="str">
        <f>计算表!N33</f>
        <v>SW-29</v>
      </c>
      <c r="K33" s="82"/>
    </row>
    <row r="34" s="56" customFormat="1" ht="25.1" customHeight="1" spans="1:11">
      <c r="A34" s="75">
        <v>30</v>
      </c>
      <c r="B34" s="76" t="s">
        <v>10</v>
      </c>
      <c r="C34" s="77">
        <v>1</v>
      </c>
      <c r="D34" s="78" t="str">
        <f>计算表!C34</f>
        <v>503000211543</v>
      </c>
      <c r="E34" s="79" t="str">
        <f>计算表!D34</f>
        <v>智能售水机</v>
      </c>
      <c r="F34" s="79" t="str">
        <f>计算表!E34</f>
        <v>800G</v>
      </c>
      <c r="G34" s="80"/>
      <c r="H34" s="79" t="str">
        <f>计算表!G34</f>
        <v>供水分公司仓库</v>
      </c>
      <c r="I34" s="38">
        <f>计算表!J34</f>
        <v>42369</v>
      </c>
      <c r="J34" s="81" t="str">
        <f>计算表!N34</f>
        <v>SW-30</v>
      </c>
      <c r="K34" s="82"/>
    </row>
    <row r="35" s="56" customFormat="1" ht="25.1" customHeight="1" spans="1:11">
      <c r="A35" s="75">
        <v>31</v>
      </c>
      <c r="B35" s="76" t="s">
        <v>10</v>
      </c>
      <c r="C35" s="77">
        <v>1</v>
      </c>
      <c r="D35" s="78" t="str">
        <f>计算表!C35</f>
        <v>503000204371</v>
      </c>
      <c r="E35" s="79" t="str">
        <f>计算表!D35</f>
        <v>智能售水机</v>
      </c>
      <c r="F35" s="79" t="str">
        <f>计算表!E35</f>
        <v>SW-80</v>
      </c>
      <c r="G35" s="80"/>
      <c r="H35" s="79" t="str">
        <f>计算表!G35</f>
        <v>供水分公司仓库</v>
      </c>
      <c r="I35" s="38">
        <f>计算表!J35</f>
        <v>42369</v>
      </c>
      <c r="J35" s="81" t="str">
        <f>计算表!N35</f>
        <v>SW-31</v>
      </c>
      <c r="K35" s="82"/>
    </row>
    <row r="36" s="56" customFormat="1" ht="25.1" customHeight="1" spans="1:11">
      <c r="A36" s="75">
        <v>32</v>
      </c>
      <c r="B36" s="76" t="s">
        <v>10</v>
      </c>
      <c r="C36" s="77">
        <v>1</v>
      </c>
      <c r="D36" s="78" t="str">
        <f>计算表!C36</f>
        <v>503000204352</v>
      </c>
      <c r="E36" s="79" t="str">
        <f>计算表!D36</f>
        <v>智能售水机</v>
      </c>
      <c r="F36" s="79" t="str">
        <f>计算表!E36</f>
        <v>600G</v>
      </c>
      <c r="G36" s="80"/>
      <c r="H36" s="79" t="str">
        <f>计算表!G36</f>
        <v>供水分公司仓库</v>
      </c>
      <c r="I36" s="38">
        <f>计算表!J36</f>
        <v>42369</v>
      </c>
      <c r="J36" s="81" t="str">
        <f>计算表!N36</f>
        <v>SW-32</v>
      </c>
      <c r="K36" s="82"/>
    </row>
    <row r="37" s="56" customFormat="1" ht="25.1" customHeight="1" spans="1:11">
      <c r="A37" s="75">
        <v>33</v>
      </c>
      <c r="B37" s="76" t="s">
        <v>10</v>
      </c>
      <c r="C37" s="77">
        <v>1</v>
      </c>
      <c r="D37" s="78" t="str">
        <f>计算表!C37</f>
        <v>503000204355</v>
      </c>
      <c r="E37" s="79" t="str">
        <f>计算表!D37</f>
        <v>智能售水机</v>
      </c>
      <c r="F37" s="79" t="str">
        <f>计算表!E37</f>
        <v>600G</v>
      </c>
      <c r="G37" s="80"/>
      <c r="H37" s="79" t="str">
        <f>计算表!G37</f>
        <v>供水分公司仓库</v>
      </c>
      <c r="I37" s="38">
        <f>计算表!J37</f>
        <v>42369</v>
      </c>
      <c r="J37" s="81" t="str">
        <f>计算表!N37</f>
        <v>SW-33</v>
      </c>
      <c r="K37" s="82"/>
    </row>
    <row r="38" s="56" customFormat="1" ht="25.1" customHeight="1" spans="1:11">
      <c r="A38" s="75">
        <v>34</v>
      </c>
      <c r="B38" s="76" t="s">
        <v>10</v>
      </c>
      <c r="C38" s="77">
        <v>1</v>
      </c>
      <c r="D38" s="78" t="str">
        <f>计算表!C38</f>
        <v>503000204364</v>
      </c>
      <c r="E38" s="79" t="str">
        <f>计算表!D38</f>
        <v>智能售水机</v>
      </c>
      <c r="F38" s="79" t="str">
        <f>计算表!E38</f>
        <v>600G</v>
      </c>
      <c r="G38" s="80"/>
      <c r="H38" s="79" t="str">
        <f>计算表!G38</f>
        <v>供水分公司仓库</v>
      </c>
      <c r="I38" s="38">
        <f>计算表!J38</f>
        <v>42369</v>
      </c>
      <c r="J38" s="81" t="str">
        <f>计算表!N38</f>
        <v>SW-34</v>
      </c>
      <c r="K38" s="82"/>
    </row>
    <row r="39" s="56" customFormat="1" ht="25.1" customHeight="1" spans="1:11">
      <c r="A39" s="75">
        <v>35</v>
      </c>
      <c r="B39" s="76" t="s">
        <v>10</v>
      </c>
      <c r="C39" s="77">
        <v>1</v>
      </c>
      <c r="D39" s="78" t="str">
        <f>计算表!C39</f>
        <v>503000219849</v>
      </c>
      <c r="E39" s="79" t="str">
        <f>计算表!D39</f>
        <v>电视</v>
      </c>
      <c r="F39" s="79" t="str">
        <f>计算表!E39</f>
        <v>无</v>
      </c>
      <c r="G39" s="80"/>
      <c r="H39" s="79" t="str">
        <f>计算表!G39</f>
        <v>供水分公司仓库</v>
      </c>
      <c r="I39" s="38">
        <f>计算表!J39</f>
        <v>42735</v>
      </c>
      <c r="J39" s="81" t="str">
        <f>计算表!N39</f>
        <v>SW-35</v>
      </c>
      <c r="K39" s="82"/>
    </row>
    <row r="40" s="56" customFormat="1" ht="25.1" customHeight="1" spans="1:11">
      <c r="A40" s="75">
        <v>36</v>
      </c>
      <c r="B40" s="76" t="s">
        <v>10</v>
      </c>
      <c r="C40" s="77">
        <v>1</v>
      </c>
      <c r="D40" s="78" t="str">
        <f>计算表!C40</f>
        <v>503000219850</v>
      </c>
      <c r="E40" s="79" t="str">
        <f>计算表!D40</f>
        <v>电视</v>
      </c>
      <c r="F40" s="79" t="str">
        <f>计算表!E40</f>
        <v>无</v>
      </c>
      <c r="G40" s="80"/>
      <c r="H40" s="79" t="str">
        <f>计算表!G40</f>
        <v>供水分公司仓库</v>
      </c>
      <c r="I40" s="38">
        <f>计算表!J40</f>
        <v>42735</v>
      </c>
      <c r="J40" s="81" t="str">
        <f>计算表!N40</f>
        <v>SW-36</v>
      </c>
      <c r="K40" s="82"/>
    </row>
    <row r="41" s="56" customFormat="1" ht="25.1" customHeight="1" spans="1:11">
      <c r="A41" s="75"/>
      <c r="B41" s="83"/>
      <c r="C41" s="77"/>
      <c r="D41" s="84"/>
      <c r="E41" s="80"/>
      <c r="F41" s="84"/>
      <c r="G41" s="80"/>
      <c r="H41" s="85"/>
      <c r="I41" s="47"/>
      <c r="J41" s="81"/>
      <c r="K41" s="82"/>
    </row>
    <row r="42" s="57" customFormat="1" ht="21.35" customHeight="1" spans="1:11">
      <c r="A42" s="86" t="s">
        <v>24</v>
      </c>
      <c r="B42" s="87"/>
      <c r="C42" s="87"/>
      <c r="D42" s="87"/>
      <c r="E42" s="88"/>
      <c r="F42" s="89"/>
      <c r="G42" s="89"/>
      <c r="H42" s="90"/>
      <c r="I42" s="89"/>
      <c r="J42" s="91"/>
      <c r="K42" s="92"/>
    </row>
  </sheetData>
  <sortState ref="A80:AE981">
    <sortCondition ref="J80:J878"/>
  </sortState>
  <mergeCells count="14">
    <mergeCell ref="A1:K1"/>
    <mergeCell ref="A2:E2"/>
    <mergeCell ref="A42:E4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K5:K41">
    <cfRule type="duplicateValues" dxfId="0" priority="8" stopIfTrue="1"/>
  </conditionalFormatting>
  <dataValidations count="1">
    <dataValidation allowBlank="1" showInputMessage="1" showErrorMessage="1" sqref="B41 E41"/>
  </dataValidations>
  <printOptions horizontalCentered="1"/>
  <pageMargins left="0.432638888888889" right="0.55" top="0.747916666666667" bottom="0.668055555555556" header="0.235416666666667" footer="0.118055555555556"/>
  <pageSetup paperSize="9" scale="57" fitToHeight="0" orientation="landscape"/>
  <headerFooter alignWithMargins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5"/>
  <sheetViews>
    <sheetView topLeftCell="E24" workbookViewId="0">
      <selection activeCell="R40" sqref="R40"/>
    </sheetView>
  </sheetViews>
  <sheetFormatPr defaultColWidth="14.625" defaultRowHeight="22.15" customHeight="1"/>
  <cols>
    <col min="1" max="1" width="4.625" style="4" customWidth="1"/>
    <col min="2" max="2" width="9.125" style="5" hidden="1" customWidth="1"/>
    <col min="3" max="3" width="11.875" style="4" customWidth="1"/>
    <col min="4" max="4" width="9.5" style="4" customWidth="1"/>
    <col min="5" max="5" width="15.1" style="4" customWidth="1"/>
    <col min="6" max="6" width="27.1" style="4" customWidth="1"/>
    <col min="7" max="7" width="15" style="4" customWidth="1"/>
    <col min="8" max="8" width="5" style="6" customWidth="1"/>
    <col min="9" max="9" width="6.125" style="4" customWidth="1"/>
    <col min="10" max="10" width="10.25" style="4" customWidth="1"/>
    <col min="11" max="12" width="13.25" style="4" customWidth="1"/>
    <col min="13" max="13" width="12.375" style="4" customWidth="1"/>
    <col min="14" max="14" width="7.25" style="6" customWidth="1"/>
    <col min="15" max="15" width="8" style="4" customWidth="1"/>
    <col min="16" max="16" width="9.875" style="4" customWidth="1"/>
    <col min="17" max="17" width="8.5" style="4" customWidth="1"/>
    <col min="18" max="18" width="11.125" style="4" customWidth="1"/>
    <col min="19" max="19" width="8.625" style="4" hidden="1" customWidth="1"/>
    <col min="20" max="20" width="10.5" style="4" hidden="1" customWidth="1"/>
    <col min="21" max="21" width="9.625" style="4" hidden="1" customWidth="1"/>
    <col min="22" max="22" width="12.5" style="4" hidden="1" customWidth="1"/>
    <col min="23" max="23" width="8.5" style="4" hidden="1" customWidth="1"/>
    <col min="24" max="24" width="8.25" style="4" hidden="1" customWidth="1"/>
    <col min="25" max="25" width="8.75" style="4" hidden="1" customWidth="1"/>
    <col min="26" max="30" width="9.125" style="4" hidden="1" customWidth="1"/>
    <col min="31" max="31" width="9" style="4" customWidth="1"/>
    <col min="32" max="32" width="12" style="4" customWidth="1"/>
    <col min="33" max="16384" width="14.625" style="4"/>
  </cols>
  <sheetData>
    <row r="1" s="1" customFormat="1" customHeight="1" spans="1:32">
      <c r="A1" s="7" t="s">
        <v>25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="1" customFormat="1" customHeight="1" spans="1:32">
      <c r="A2" s="5" t="s">
        <v>13</v>
      </c>
      <c r="B2" s="5"/>
      <c r="C2" s="5"/>
      <c r="D2" s="5"/>
      <c r="E2" s="5"/>
      <c r="F2" s="5"/>
      <c r="G2" s="5"/>
      <c r="H2" s="9" t="s">
        <v>14</v>
      </c>
      <c r="I2" s="9"/>
      <c r="J2" s="9"/>
      <c r="K2" s="9"/>
      <c r="L2" s="9"/>
      <c r="M2" s="10"/>
      <c r="N2" s="11"/>
      <c r="O2" s="5"/>
      <c r="P2" s="5"/>
      <c r="Q2" s="5"/>
      <c r="R2" s="5"/>
      <c r="S2" s="5"/>
      <c r="T2" s="5"/>
      <c r="U2" s="5"/>
      <c r="V2" s="5"/>
      <c r="W2" s="12"/>
      <c r="X2" s="12"/>
      <c r="Y2" s="12"/>
      <c r="Z2" s="12"/>
      <c r="AA2" s="12"/>
      <c r="AB2" s="12"/>
      <c r="AC2" s="12"/>
      <c r="AD2" s="12"/>
      <c r="AE2" s="13"/>
      <c r="AF2" s="13"/>
    </row>
    <row r="3" s="1" customFormat="1" customHeight="1" spans="1:32">
      <c r="A3" s="14" t="s">
        <v>0</v>
      </c>
      <c r="B3" s="15" t="s">
        <v>26</v>
      </c>
      <c r="C3" s="16" t="s">
        <v>27</v>
      </c>
      <c r="D3" s="16" t="s">
        <v>17</v>
      </c>
      <c r="E3" s="16" t="s">
        <v>18</v>
      </c>
      <c r="F3" s="16" t="s">
        <v>28</v>
      </c>
      <c r="G3" s="16" t="s">
        <v>29</v>
      </c>
      <c r="H3" s="17" t="s">
        <v>30</v>
      </c>
      <c r="I3" s="17" t="s">
        <v>2</v>
      </c>
      <c r="J3" s="18" t="s">
        <v>31</v>
      </c>
      <c r="K3" s="19" t="s">
        <v>32</v>
      </c>
      <c r="L3" s="19" t="s">
        <v>33</v>
      </c>
      <c r="M3" s="19" t="s">
        <v>34</v>
      </c>
      <c r="N3" s="19" t="s">
        <v>22</v>
      </c>
      <c r="O3" s="16" t="s">
        <v>35</v>
      </c>
      <c r="P3" s="16"/>
      <c r="Q3" s="16"/>
      <c r="R3" s="16"/>
      <c r="S3" s="20" t="s">
        <v>36</v>
      </c>
      <c r="T3" s="21"/>
      <c r="U3" s="21"/>
      <c r="V3" s="21"/>
      <c r="W3" s="20" t="s">
        <v>37</v>
      </c>
      <c r="X3" s="21"/>
      <c r="Y3" s="21"/>
      <c r="Z3" s="21"/>
      <c r="AA3" s="20" t="s">
        <v>38</v>
      </c>
      <c r="AB3" s="21"/>
      <c r="AC3" s="21"/>
      <c r="AD3" s="22"/>
      <c r="AE3" s="23" t="s">
        <v>39</v>
      </c>
      <c r="AF3" s="24" t="s">
        <v>40</v>
      </c>
    </row>
    <row r="4" s="1" customFormat="1" ht="27" customHeight="1" spans="1:32">
      <c r="A4" s="14"/>
      <c r="B4" s="15"/>
      <c r="C4" s="16"/>
      <c r="D4" s="16"/>
      <c r="E4" s="16"/>
      <c r="F4" s="16"/>
      <c r="G4" s="16"/>
      <c r="H4" s="17"/>
      <c r="I4" s="17"/>
      <c r="J4" s="25"/>
      <c r="K4" s="19"/>
      <c r="L4" s="19"/>
      <c r="M4" s="19"/>
      <c r="N4" s="19"/>
      <c r="O4" s="26" t="s">
        <v>41</v>
      </c>
      <c r="P4" s="24" t="s">
        <v>42</v>
      </c>
      <c r="Q4" s="27" t="s">
        <v>43</v>
      </c>
      <c r="R4" s="28" t="s">
        <v>44</v>
      </c>
      <c r="S4" s="26" t="s">
        <v>41</v>
      </c>
      <c r="T4" s="24" t="s">
        <v>42</v>
      </c>
      <c r="U4" s="27" t="s">
        <v>43</v>
      </c>
      <c r="V4" s="29" t="s">
        <v>45</v>
      </c>
      <c r="W4" s="26" t="s">
        <v>41</v>
      </c>
      <c r="X4" s="24" t="s">
        <v>42</v>
      </c>
      <c r="Y4" s="27" t="s">
        <v>43</v>
      </c>
      <c r="Z4" s="30" t="s">
        <v>46</v>
      </c>
      <c r="AA4" s="26" t="s">
        <v>41</v>
      </c>
      <c r="AB4" s="24" t="s">
        <v>42</v>
      </c>
      <c r="AC4" s="27" t="s">
        <v>43</v>
      </c>
      <c r="AD4" s="30" t="s">
        <v>47</v>
      </c>
      <c r="AE4" s="23"/>
      <c r="AF4" s="24"/>
    </row>
    <row r="5" s="1" customFormat="1" customHeight="1" spans="1:32">
      <c r="A5" s="31">
        <v>1</v>
      </c>
      <c r="B5" s="32"/>
      <c r="C5" s="33" t="s">
        <v>48</v>
      </c>
      <c r="D5" s="34" t="s">
        <v>49</v>
      </c>
      <c r="E5" s="34" t="s">
        <v>50</v>
      </c>
      <c r="F5" s="35" t="s">
        <v>51</v>
      </c>
      <c r="G5" s="35" t="s">
        <v>52</v>
      </c>
      <c r="H5" s="36" t="s">
        <v>53</v>
      </c>
      <c r="I5" s="37">
        <v>1</v>
      </c>
      <c r="J5" s="38">
        <v>42306</v>
      </c>
      <c r="K5" s="39">
        <v>14173.78</v>
      </c>
      <c r="L5" s="39">
        <v>425.21</v>
      </c>
      <c r="M5" s="39">
        <v>425.21</v>
      </c>
      <c r="N5" s="40" t="s">
        <v>54</v>
      </c>
      <c r="O5" s="41">
        <v>0.15</v>
      </c>
      <c r="P5" s="41">
        <v>1700</v>
      </c>
      <c r="Q5" s="41"/>
      <c r="R5" s="41">
        <f>O5*P5</f>
        <v>255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2">
        <f t="shared" ref="AF5:AF17" si="0">ROUND((R5+V5+Z5+AE5+AD5),0)</f>
        <v>255</v>
      </c>
    </row>
    <row r="6" s="1" customFormat="1" customHeight="1" spans="1:32">
      <c r="A6" s="31">
        <v>2</v>
      </c>
      <c r="B6" s="32"/>
      <c r="C6" s="33" t="s">
        <v>55</v>
      </c>
      <c r="D6" s="34" t="s">
        <v>49</v>
      </c>
      <c r="E6" s="34" t="s">
        <v>50</v>
      </c>
      <c r="F6" s="35" t="s">
        <v>51</v>
      </c>
      <c r="G6" s="35" t="s">
        <v>52</v>
      </c>
      <c r="H6" s="36" t="s">
        <v>53</v>
      </c>
      <c r="I6" s="37">
        <v>1</v>
      </c>
      <c r="J6" s="38">
        <v>42306</v>
      </c>
      <c r="K6" s="39">
        <v>14173.78</v>
      </c>
      <c r="L6" s="39">
        <v>425.21</v>
      </c>
      <c r="M6" s="39">
        <v>425.21</v>
      </c>
      <c r="N6" s="40" t="s">
        <v>56</v>
      </c>
      <c r="O6" s="41">
        <v>0.15</v>
      </c>
      <c r="P6" s="41">
        <v>1700</v>
      </c>
      <c r="Q6" s="41"/>
      <c r="R6" s="41">
        <f t="shared" ref="R6:R38" si="1">O6*P6</f>
        <v>255</v>
      </c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2">
        <f t="shared" si="0"/>
        <v>255</v>
      </c>
    </row>
    <row r="7" s="1" customFormat="1" customHeight="1" spans="1:32">
      <c r="A7" s="31">
        <v>3</v>
      </c>
      <c r="B7" s="32"/>
      <c r="C7" s="33" t="s">
        <v>57</v>
      </c>
      <c r="D7" s="34" t="s">
        <v>49</v>
      </c>
      <c r="E7" s="34" t="s">
        <v>50</v>
      </c>
      <c r="F7" s="35" t="s">
        <v>51</v>
      </c>
      <c r="G7" s="35" t="s">
        <v>52</v>
      </c>
      <c r="H7" s="36" t="s">
        <v>53</v>
      </c>
      <c r="I7" s="37">
        <v>1</v>
      </c>
      <c r="J7" s="38">
        <v>42306</v>
      </c>
      <c r="K7" s="39">
        <v>14173.78</v>
      </c>
      <c r="L7" s="39">
        <v>425.21</v>
      </c>
      <c r="M7" s="39">
        <v>425.21</v>
      </c>
      <c r="N7" s="40" t="s">
        <v>58</v>
      </c>
      <c r="O7" s="41">
        <v>0.15</v>
      </c>
      <c r="P7" s="41">
        <v>1700</v>
      </c>
      <c r="Q7" s="41"/>
      <c r="R7" s="41">
        <f t="shared" si="1"/>
        <v>255</v>
      </c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>
        <f t="shared" si="0"/>
        <v>255</v>
      </c>
    </row>
    <row r="8" s="1" customFormat="1" customHeight="1" spans="1:32">
      <c r="A8" s="31">
        <v>4</v>
      </c>
      <c r="B8" s="32"/>
      <c r="C8" s="33" t="s">
        <v>59</v>
      </c>
      <c r="D8" s="34" t="s">
        <v>49</v>
      </c>
      <c r="E8" s="34" t="s">
        <v>50</v>
      </c>
      <c r="F8" s="35" t="s">
        <v>51</v>
      </c>
      <c r="G8" s="35" t="s">
        <v>52</v>
      </c>
      <c r="H8" s="36" t="s">
        <v>53</v>
      </c>
      <c r="I8" s="37">
        <v>1</v>
      </c>
      <c r="J8" s="38">
        <v>42306</v>
      </c>
      <c r="K8" s="39">
        <v>14173.78</v>
      </c>
      <c r="L8" s="39">
        <v>425.21</v>
      </c>
      <c r="M8" s="39">
        <v>425.21</v>
      </c>
      <c r="N8" s="40" t="s">
        <v>60</v>
      </c>
      <c r="O8" s="41">
        <v>0.15</v>
      </c>
      <c r="P8" s="41">
        <v>1700</v>
      </c>
      <c r="Q8" s="41"/>
      <c r="R8" s="41">
        <f t="shared" si="1"/>
        <v>255</v>
      </c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2">
        <f t="shared" si="0"/>
        <v>255</v>
      </c>
    </row>
    <row r="9" s="1" customFormat="1" customHeight="1" spans="1:32">
      <c r="A9" s="31">
        <v>5</v>
      </c>
      <c r="B9" s="32"/>
      <c r="C9" s="33" t="s">
        <v>61</v>
      </c>
      <c r="D9" s="34" t="s">
        <v>49</v>
      </c>
      <c r="E9" s="34" t="s">
        <v>62</v>
      </c>
      <c r="F9" s="35" t="s">
        <v>51</v>
      </c>
      <c r="G9" s="35" t="s">
        <v>52</v>
      </c>
      <c r="H9" s="36" t="s">
        <v>53</v>
      </c>
      <c r="I9" s="37">
        <v>1</v>
      </c>
      <c r="J9" s="38">
        <v>42306</v>
      </c>
      <c r="K9" s="39">
        <v>14173.78</v>
      </c>
      <c r="L9" s="39">
        <v>425.21</v>
      </c>
      <c r="M9" s="39">
        <v>425.21</v>
      </c>
      <c r="N9" s="40" t="s">
        <v>63</v>
      </c>
      <c r="O9" s="41">
        <v>0.12</v>
      </c>
      <c r="P9" s="41">
        <v>1700</v>
      </c>
      <c r="Q9" s="41"/>
      <c r="R9" s="41">
        <f t="shared" si="1"/>
        <v>204</v>
      </c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>
        <f t="shared" si="0"/>
        <v>204</v>
      </c>
    </row>
    <row r="10" s="1" customFormat="1" customHeight="1" spans="1:32">
      <c r="A10" s="31">
        <v>6</v>
      </c>
      <c r="B10" s="32"/>
      <c r="C10" s="33" t="s">
        <v>64</v>
      </c>
      <c r="D10" s="34" t="s">
        <v>49</v>
      </c>
      <c r="E10" s="34" t="s">
        <v>50</v>
      </c>
      <c r="F10" s="35" t="s">
        <v>51</v>
      </c>
      <c r="G10" s="35" t="s">
        <v>52</v>
      </c>
      <c r="H10" s="36" t="s">
        <v>53</v>
      </c>
      <c r="I10" s="37">
        <v>1</v>
      </c>
      <c r="J10" s="38">
        <v>42306</v>
      </c>
      <c r="K10" s="39">
        <v>14173.78</v>
      </c>
      <c r="L10" s="39">
        <v>425.21</v>
      </c>
      <c r="M10" s="39">
        <v>425.21</v>
      </c>
      <c r="N10" s="40" t="s">
        <v>65</v>
      </c>
      <c r="O10" s="41">
        <v>0.15</v>
      </c>
      <c r="P10" s="41">
        <v>1700</v>
      </c>
      <c r="Q10" s="41"/>
      <c r="R10" s="41">
        <f t="shared" si="1"/>
        <v>255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2">
        <f t="shared" si="0"/>
        <v>255</v>
      </c>
    </row>
    <row r="11" s="1" customFormat="1" customHeight="1" spans="1:32">
      <c r="A11" s="31">
        <v>7</v>
      </c>
      <c r="B11" s="32"/>
      <c r="C11" s="33" t="s">
        <v>66</v>
      </c>
      <c r="D11" s="34" t="s">
        <v>49</v>
      </c>
      <c r="E11" s="34" t="s">
        <v>50</v>
      </c>
      <c r="F11" s="35" t="s">
        <v>51</v>
      </c>
      <c r="G11" s="35" t="s">
        <v>52</v>
      </c>
      <c r="H11" s="36" t="s">
        <v>53</v>
      </c>
      <c r="I11" s="37">
        <v>1</v>
      </c>
      <c r="J11" s="38">
        <v>42306</v>
      </c>
      <c r="K11" s="39">
        <v>14173.78</v>
      </c>
      <c r="L11" s="39">
        <v>425.21</v>
      </c>
      <c r="M11" s="39">
        <v>425.21</v>
      </c>
      <c r="N11" s="40" t="s">
        <v>67</v>
      </c>
      <c r="O11" s="41">
        <v>0.15</v>
      </c>
      <c r="P11" s="41">
        <v>1700</v>
      </c>
      <c r="Q11" s="41"/>
      <c r="R11" s="41">
        <f t="shared" si="1"/>
        <v>255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2">
        <f t="shared" si="0"/>
        <v>255</v>
      </c>
    </row>
    <row r="12" s="1" customFormat="1" customHeight="1" spans="1:32">
      <c r="A12" s="31">
        <v>8</v>
      </c>
      <c r="B12" s="32"/>
      <c r="C12" s="33" t="s">
        <v>68</v>
      </c>
      <c r="D12" s="34" t="s">
        <v>49</v>
      </c>
      <c r="E12" s="34" t="s">
        <v>62</v>
      </c>
      <c r="F12" s="35" t="s">
        <v>69</v>
      </c>
      <c r="G12" s="35" t="s">
        <v>52</v>
      </c>
      <c r="H12" s="36" t="s">
        <v>53</v>
      </c>
      <c r="I12" s="37">
        <v>1</v>
      </c>
      <c r="J12" s="38">
        <v>42306</v>
      </c>
      <c r="K12" s="39">
        <v>14173.78</v>
      </c>
      <c r="L12" s="39">
        <v>425.21</v>
      </c>
      <c r="M12" s="39">
        <v>425.21</v>
      </c>
      <c r="N12" s="40" t="s">
        <v>70</v>
      </c>
      <c r="O12" s="41">
        <v>0.15</v>
      </c>
      <c r="P12" s="41">
        <v>1700</v>
      </c>
      <c r="Q12" s="41"/>
      <c r="R12" s="41">
        <f t="shared" si="1"/>
        <v>255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2">
        <f t="shared" si="0"/>
        <v>255</v>
      </c>
    </row>
    <row r="13" s="1" customFormat="1" customHeight="1" spans="1:32">
      <c r="A13" s="31">
        <v>9</v>
      </c>
      <c r="B13" s="32"/>
      <c r="C13" s="33" t="s">
        <v>71</v>
      </c>
      <c r="D13" s="34" t="s">
        <v>49</v>
      </c>
      <c r="E13" s="34" t="s">
        <v>62</v>
      </c>
      <c r="F13" s="35" t="s">
        <v>69</v>
      </c>
      <c r="G13" s="35" t="s">
        <v>52</v>
      </c>
      <c r="H13" s="36" t="s">
        <v>53</v>
      </c>
      <c r="I13" s="37">
        <v>1</v>
      </c>
      <c r="J13" s="38">
        <v>42306</v>
      </c>
      <c r="K13" s="39">
        <v>14173.78</v>
      </c>
      <c r="L13" s="39">
        <v>425.21</v>
      </c>
      <c r="M13" s="39">
        <v>425.21</v>
      </c>
      <c r="N13" s="40" t="s">
        <v>72</v>
      </c>
      <c r="O13" s="41">
        <v>0.15</v>
      </c>
      <c r="P13" s="41">
        <v>1700</v>
      </c>
      <c r="Q13" s="41"/>
      <c r="R13" s="41">
        <f t="shared" si="1"/>
        <v>255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2">
        <f t="shared" si="0"/>
        <v>255</v>
      </c>
    </row>
    <row r="14" s="1" customFormat="1" customHeight="1" spans="1:32">
      <c r="A14" s="31">
        <v>10</v>
      </c>
      <c r="B14" s="32"/>
      <c r="C14" s="33" t="s">
        <v>73</v>
      </c>
      <c r="D14" s="34" t="s">
        <v>49</v>
      </c>
      <c r="E14" s="34" t="s">
        <v>50</v>
      </c>
      <c r="F14" s="35" t="s">
        <v>51</v>
      </c>
      <c r="G14" s="35" t="s">
        <v>52</v>
      </c>
      <c r="H14" s="36" t="s">
        <v>53</v>
      </c>
      <c r="I14" s="37">
        <v>1</v>
      </c>
      <c r="J14" s="38">
        <v>42306</v>
      </c>
      <c r="K14" s="39">
        <v>14173.78</v>
      </c>
      <c r="L14" s="39">
        <v>425.21</v>
      </c>
      <c r="M14" s="39">
        <v>425.21</v>
      </c>
      <c r="N14" s="40" t="s">
        <v>74</v>
      </c>
      <c r="O14" s="41">
        <v>0.15</v>
      </c>
      <c r="P14" s="41">
        <v>1700</v>
      </c>
      <c r="Q14" s="41"/>
      <c r="R14" s="41">
        <f t="shared" si="1"/>
        <v>255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2">
        <f t="shared" si="0"/>
        <v>255</v>
      </c>
    </row>
    <row r="15" s="1" customFormat="1" customHeight="1" spans="1:32">
      <c r="A15" s="31">
        <v>11</v>
      </c>
      <c r="B15" s="32"/>
      <c r="C15" s="33" t="s">
        <v>75</v>
      </c>
      <c r="D15" s="34" t="s">
        <v>49</v>
      </c>
      <c r="E15" s="34" t="s">
        <v>50</v>
      </c>
      <c r="F15" s="35" t="s">
        <v>51</v>
      </c>
      <c r="G15" s="35" t="s">
        <v>52</v>
      </c>
      <c r="H15" s="36" t="s">
        <v>53</v>
      </c>
      <c r="I15" s="37">
        <v>1</v>
      </c>
      <c r="J15" s="38">
        <v>42306</v>
      </c>
      <c r="K15" s="39">
        <v>14173.78</v>
      </c>
      <c r="L15" s="39">
        <v>425.21</v>
      </c>
      <c r="M15" s="39">
        <v>425.21</v>
      </c>
      <c r="N15" s="40" t="s">
        <v>76</v>
      </c>
      <c r="O15" s="41">
        <v>0.15</v>
      </c>
      <c r="P15" s="41">
        <v>1700</v>
      </c>
      <c r="Q15" s="41"/>
      <c r="R15" s="41">
        <f t="shared" si="1"/>
        <v>255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>
        <f t="shared" si="0"/>
        <v>255</v>
      </c>
    </row>
    <row r="16" s="1" customFormat="1" customHeight="1" spans="1:32">
      <c r="A16" s="31">
        <v>12</v>
      </c>
      <c r="B16" s="32"/>
      <c r="C16" s="33" t="s">
        <v>77</v>
      </c>
      <c r="D16" s="34" t="s">
        <v>49</v>
      </c>
      <c r="E16" s="34" t="s">
        <v>50</v>
      </c>
      <c r="F16" s="35" t="s">
        <v>51</v>
      </c>
      <c r="G16" s="35" t="s">
        <v>52</v>
      </c>
      <c r="H16" s="36" t="s">
        <v>53</v>
      </c>
      <c r="I16" s="37">
        <v>1</v>
      </c>
      <c r="J16" s="38">
        <v>42306</v>
      </c>
      <c r="K16" s="39">
        <v>14173.78</v>
      </c>
      <c r="L16" s="39">
        <v>425.21</v>
      </c>
      <c r="M16" s="39">
        <v>425.21</v>
      </c>
      <c r="N16" s="40" t="s">
        <v>78</v>
      </c>
      <c r="O16" s="41">
        <v>0.15</v>
      </c>
      <c r="P16" s="41">
        <v>1700</v>
      </c>
      <c r="Q16" s="41"/>
      <c r="R16" s="41">
        <f t="shared" si="1"/>
        <v>255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>
        <f t="shared" si="0"/>
        <v>255</v>
      </c>
    </row>
    <row r="17" s="1" customFormat="1" customHeight="1" spans="1:32">
      <c r="A17" s="31">
        <v>13</v>
      </c>
      <c r="B17" s="32"/>
      <c r="C17" s="33" t="s">
        <v>79</v>
      </c>
      <c r="D17" s="34" t="s">
        <v>49</v>
      </c>
      <c r="E17" s="34" t="s">
        <v>50</v>
      </c>
      <c r="F17" s="35" t="s">
        <v>51</v>
      </c>
      <c r="G17" s="35" t="s">
        <v>80</v>
      </c>
      <c r="H17" s="36" t="s">
        <v>53</v>
      </c>
      <c r="I17" s="37">
        <v>1</v>
      </c>
      <c r="J17" s="38">
        <v>42306</v>
      </c>
      <c r="K17" s="39">
        <v>14173.78</v>
      </c>
      <c r="L17" s="39">
        <v>425.21</v>
      </c>
      <c r="M17" s="39">
        <v>425.21</v>
      </c>
      <c r="N17" s="40" t="s">
        <v>81</v>
      </c>
      <c r="O17" s="41">
        <v>0.15</v>
      </c>
      <c r="P17" s="41">
        <v>1700</v>
      </c>
      <c r="Q17" s="41"/>
      <c r="R17" s="41">
        <f t="shared" si="1"/>
        <v>255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2">
        <f t="shared" si="0"/>
        <v>255</v>
      </c>
    </row>
    <row r="18" s="1" customFormat="1" customHeight="1" spans="1:32">
      <c r="A18" s="31">
        <v>14</v>
      </c>
      <c r="B18" s="32"/>
      <c r="C18" s="33" t="s">
        <v>82</v>
      </c>
      <c r="D18" s="34" t="s">
        <v>49</v>
      </c>
      <c r="E18" s="34" t="s">
        <v>50</v>
      </c>
      <c r="F18" s="35" t="s">
        <v>51</v>
      </c>
      <c r="G18" s="35" t="s">
        <v>80</v>
      </c>
      <c r="H18" s="36" t="s">
        <v>53</v>
      </c>
      <c r="I18" s="37">
        <v>1</v>
      </c>
      <c r="J18" s="38">
        <v>42306</v>
      </c>
      <c r="K18" s="39">
        <v>14173.78</v>
      </c>
      <c r="L18" s="39">
        <v>425.21</v>
      </c>
      <c r="M18" s="39">
        <v>425.21</v>
      </c>
      <c r="N18" s="40" t="s">
        <v>83</v>
      </c>
      <c r="O18" s="41">
        <v>0.15</v>
      </c>
      <c r="P18" s="41">
        <v>1700</v>
      </c>
      <c r="Q18" s="41"/>
      <c r="R18" s="41">
        <f t="shared" si="1"/>
        <v>255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2">
        <f t="shared" ref="AF18:AF40" si="2">ROUND((R18+V18+Z18+AE18+AD18),0)</f>
        <v>255</v>
      </c>
    </row>
    <row r="19" s="1" customFormat="1" customHeight="1" spans="1:32">
      <c r="A19" s="31">
        <v>15</v>
      </c>
      <c r="B19" s="32"/>
      <c r="C19" s="33" t="s">
        <v>84</v>
      </c>
      <c r="D19" s="34" t="s">
        <v>85</v>
      </c>
      <c r="E19" s="34" t="s">
        <v>86</v>
      </c>
      <c r="F19" s="35" t="s">
        <v>51</v>
      </c>
      <c r="G19" s="35" t="s">
        <v>80</v>
      </c>
      <c r="H19" s="36" t="s">
        <v>53</v>
      </c>
      <c r="I19" s="37">
        <v>1</v>
      </c>
      <c r="J19" s="38">
        <v>42306</v>
      </c>
      <c r="K19" s="39">
        <v>14173.78</v>
      </c>
      <c r="L19" s="39">
        <v>425.21</v>
      </c>
      <c r="M19" s="39">
        <v>425.21</v>
      </c>
      <c r="N19" s="40" t="s">
        <v>87</v>
      </c>
      <c r="O19" s="41">
        <v>0.15</v>
      </c>
      <c r="P19" s="41">
        <v>1700</v>
      </c>
      <c r="Q19" s="41"/>
      <c r="R19" s="41">
        <f t="shared" si="1"/>
        <v>255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2">
        <f t="shared" si="2"/>
        <v>255</v>
      </c>
    </row>
    <row r="20" s="1" customFormat="1" customHeight="1" spans="1:32">
      <c r="A20" s="31">
        <v>16</v>
      </c>
      <c r="B20" s="32"/>
      <c r="C20" s="33" t="s">
        <v>88</v>
      </c>
      <c r="D20" s="34" t="s">
        <v>85</v>
      </c>
      <c r="E20" s="34" t="s">
        <v>86</v>
      </c>
      <c r="F20" s="35" t="s">
        <v>51</v>
      </c>
      <c r="G20" s="35" t="s">
        <v>80</v>
      </c>
      <c r="H20" s="36" t="s">
        <v>53</v>
      </c>
      <c r="I20" s="37">
        <v>1</v>
      </c>
      <c r="J20" s="38">
        <v>42306</v>
      </c>
      <c r="K20" s="39">
        <v>14173.78</v>
      </c>
      <c r="L20" s="39">
        <v>425.21</v>
      </c>
      <c r="M20" s="39">
        <v>425.21</v>
      </c>
      <c r="N20" s="40" t="s">
        <v>89</v>
      </c>
      <c r="O20" s="41">
        <v>0.15</v>
      </c>
      <c r="P20" s="41">
        <v>1700</v>
      </c>
      <c r="Q20" s="41"/>
      <c r="R20" s="41">
        <f t="shared" si="1"/>
        <v>255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2">
        <f t="shared" si="2"/>
        <v>255</v>
      </c>
    </row>
    <row r="21" s="1" customFormat="1" customHeight="1" spans="1:32">
      <c r="A21" s="31">
        <v>17</v>
      </c>
      <c r="B21" s="32"/>
      <c r="C21" s="33" t="s">
        <v>90</v>
      </c>
      <c r="D21" s="34" t="s">
        <v>85</v>
      </c>
      <c r="E21" s="34" t="s">
        <v>91</v>
      </c>
      <c r="F21" s="35" t="s">
        <v>69</v>
      </c>
      <c r="G21" s="35" t="s">
        <v>80</v>
      </c>
      <c r="H21" s="36" t="s">
        <v>53</v>
      </c>
      <c r="I21" s="37">
        <v>1</v>
      </c>
      <c r="J21" s="38">
        <v>42306</v>
      </c>
      <c r="K21" s="39">
        <v>14173.78</v>
      </c>
      <c r="L21" s="39">
        <v>425.21</v>
      </c>
      <c r="M21" s="39">
        <v>425.21</v>
      </c>
      <c r="N21" s="40" t="s">
        <v>92</v>
      </c>
      <c r="O21" s="41">
        <v>0.15</v>
      </c>
      <c r="P21" s="41">
        <v>1700</v>
      </c>
      <c r="Q21" s="41"/>
      <c r="R21" s="41">
        <f t="shared" si="1"/>
        <v>255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2">
        <f t="shared" si="2"/>
        <v>255</v>
      </c>
    </row>
    <row r="22" s="1" customFormat="1" customHeight="1" spans="1:32">
      <c r="A22" s="31">
        <v>18</v>
      </c>
      <c r="B22" s="32"/>
      <c r="C22" s="33" t="s">
        <v>93</v>
      </c>
      <c r="D22" s="34" t="s">
        <v>85</v>
      </c>
      <c r="E22" s="34" t="s">
        <v>91</v>
      </c>
      <c r="F22" s="35" t="s">
        <v>69</v>
      </c>
      <c r="G22" s="35" t="s">
        <v>80</v>
      </c>
      <c r="H22" s="36" t="s">
        <v>53</v>
      </c>
      <c r="I22" s="37">
        <v>1</v>
      </c>
      <c r="J22" s="38">
        <v>42306</v>
      </c>
      <c r="K22" s="39">
        <v>14173.91</v>
      </c>
      <c r="L22" s="39">
        <v>425.22</v>
      </c>
      <c r="M22" s="39">
        <v>425.22</v>
      </c>
      <c r="N22" s="40" t="s">
        <v>94</v>
      </c>
      <c r="O22" s="41">
        <v>0.15</v>
      </c>
      <c r="P22" s="41">
        <v>1700</v>
      </c>
      <c r="Q22" s="41"/>
      <c r="R22" s="41">
        <f t="shared" si="1"/>
        <v>255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>
        <f t="shared" si="2"/>
        <v>255</v>
      </c>
    </row>
    <row r="23" s="1" customFormat="1" customHeight="1" spans="1:32">
      <c r="A23" s="31">
        <v>19</v>
      </c>
      <c r="B23" s="32"/>
      <c r="C23" s="33" t="s">
        <v>95</v>
      </c>
      <c r="D23" s="34" t="s">
        <v>49</v>
      </c>
      <c r="E23" s="34" t="s">
        <v>91</v>
      </c>
      <c r="F23" s="35" t="s">
        <v>69</v>
      </c>
      <c r="G23" s="35" t="s">
        <v>80</v>
      </c>
      <c r="H23" s="36" t="s">
        <v>53</v>
      </c>
      <c r="I23" s="37">
        <v>1</v>
      </c>
      <c r="J23" s="38">
        <v>42369</v>
      </c>
      <c r="K23" s="39">
        <v>15897.44</v>
      </c>
      <c r="L23" s="39">
        <v>476.92</v>
      </c>
      <c r="M23" s="39">
        <v>476.92</v>
      </c>
      <c r="N23" s="40" t="s">
        <v>96</v>
      </c>
      <c r="O23" s="41">
        <v>0.12</v>
      </c>
      <c r="P23" s="41">
        <v>1700</v>
      </c>
      <c r="Q23" s="41"/>
      <c r="R23" s="41">
        <f t="shared" si="1"/>
        <v>204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2">
        <f t="shared" si="2"/>
        <v>204</v>
      </c>
    </row>
    <row r="24" s="1" customFormat="1" customHeight="1" spans="1:32">
      <c r="A24" s="31">
        <v>20</v>
      </c>
      <c r="B24" s="32"/>
      <c r="C24" s="33" t="s">
        <v>97</v>
      </c>
      <c r="D24" s="34" t="s">
        <v>49</v>
      </c>
      <c r="E24" s="34" t="s">
        <v>91</v>
      </c>
      <c r="F24" s="35" t="s">
        <v>69</v>
      </c>
      <c r="G24" s="35" t="s">
        <v>80</v>
      </c>
      <c r="H24" s="36" t="s">
        <v>53</v>
      </c>
      <c r="I24" s="37">
        <v>1</v>
      </c>
      <c r="J24" s="38">
        <v>42369</v>
      </c>
      <c r="K24" s="39">
        <v>15897.44</v>
      </c>
      <c r="L24" s="39">
        <v>476.92</v>
      </c>
      <c r="M24" s="39">
        <v>476.92</v>
      </c>
      <c r="N24" s="40" t="s">
        <v>98</v>
      </c>
      <c r="O24" s="41">
        <v>0.12</v>
      </c>
      <c r="P24" s="41">
        <v>1700</v>
      </c>
      <c r="Q24" s="41"/>
      <c r="R24" s="41">
        <f t="shared" si="1"/>
        <v>204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2">
        <f t="shared" si="2"/>
        <v>204</v>
      </c>
    </row>
    <row r="25" s="1" customFormat="1" customHeight="1" spans="1:32">
      <c r="A25" s="31">
        <v>21</v>
      </c>
      <c r="B25" s="32"/>
      <c r="C25" s="33" t="s">
        <v>99</v>
      </c>
      <c r="D25" s="34" t="s">
        <v>49</v>
      </c>
      <c r="E25" s="34" t="s">
        <v>91</v>
      </c>
      <c r="F25" s="35" t="s">
        <v>69</v>
      </c>
      <c r="G25" s="35" t="s">
        <v>80</v>
      </c>
      <c r="H25" s="36" t="s">
        <v>53</v>
      </c>
      <c r="I25" s="37">
        <v>1</v>
      </c>
      <c r="J25" s="38">
        <v>42369</v>
      </c>
      <c r="K25" s="39">
        <v>15897.44</v>
      </c>
      <c r="L25" s="39">
        <v>476.92</v>
      </c>
      <c r="M25" s="39">
        <v>476.92</v>
      </c>
      <c r="N25" s="40" t="s">
        <v>100</v>
      </c>
      <c r="O25" s="41">
        <v>0.15</v>
      </c>
      <c r="P25" s="41">
        <v>1700</v>
      </c>
      <c r="Q25" s="41"/>
      <c r="R25" s="41">
        <f t="shared" si="1"/>
        <v>255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2">
        <f t="shared" si="2"/>
        <v>255</v>
      </c>
    </row>
    <row r="26" s="1" customFormat="1" customHeight="1" spans="1:32">
      <c r="A26" s="31">
        <v>22</v>
      </c>
      <c r="B26" s="32"/>
      <c r="C26" s="33" t="s">
        <v>101</v>
      </c>
      <c r="D26" s="34" t="s">
        <v>49</v>
      </c>
      <c r="E26" s="34" t="s">
        <v>91</v>
      </c>
      <c r="F26" s="35" t="s">
        <v>69</v>
      </c>
      <c r="G26" s="35" t="s">
        <v>80</v>
      </c>
      <c r="H26" s="36" t="s">
        <v>53</v>
      </c>
      <c r="I26" s="37">
        <v>1</v>
      </c>
      <c r="J26" s="38">
        <v>42369</v>
      </c>
      <c r="K26" s="39">
        <v>15897.44</v>
      </c>
      <c r="L26" s="39">
        <v>476.92</v>
      </c>
      <c r="M26" s="39">
        <v>476.92</v>
      </c>
      <c r="N26" s="40" t="s">
        <v>102</v>
      </c>
      <c r="O26" s="41">
        <v>0.15</v>
      </c>
      <c r="P26" s="41">
        <v>1700</v>
      </c>
      <c r="Q26" s="41"/>
      <c r="R26" s="41">
        <f t="shared" si="1"/>
        <v>255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2">
        <f t="shared" si="2"/>
        <v>255</v>
      </c>
    </row>
    <row r="27" s="1" customFormat="1" customHeight="1" spans="1:32">
      <c r="A27" s="31">
        <v>23</v>
      </c>
      <c r="B27" s="32"/>
      <c r="C27" s="33" t="s">
        <v>103</v>
      </c>
      <c r="D27" s="34" t="s">
        <v>49</v>
      </c>
      <c r="E27" s="34" t="s">
        <v>91</v>
      </c>
      <c r="F27" s="35" t="s">
        <v>69</v>
      </c>
      <c r="G27" s="35" t="s">
        <v>80</v>
      </c>
      <c r="H27" s="36" t="s">
        <v>53</v>
      </c>
      <c r="I27" s="37">
        <v>1</v>
      </c>
      <c r="J27" s="38">
        <v>42369</v>
      </c>
      <c r="K27" s="39">
        <v>15897.44</v>
      </c>
      <c r="L27" s="39">
        <v>476.92</v>
      </c>
      <c r="M27" s="39">
        <v>476.92</v>
      </c>
      <c r="N27" s="40" t="s">
        <v>104</v>
      </c>
      <c r="O27" s="41">
        <v>0.15</v>
      </c>
      <c r="P27" s="41">
        <v>1700</v>
      </c>
      <c r="Q27" s="41"/>
      <c r="R27" s="41">
        <f t="shared" si="1"/>
        <v>255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2">
        <f t="shared" si="2"/>
        <v>255</v>
      </c>
    </row>
    <row r="28" s="1" customFormat="1" customHeight="1" spans="1:32">
      <c r="A28" s="31">
        <v>24</v>
      </c>
      <c r="B28" s="32"/>
      <c r="C28" s="33" t="s">
        <v>105</v>
      </c>
      <c r="D28" s="34" t="s">
        <v>49</v>
      </c>
      <c r="E28" s="34" t="s">
        <v>91</v>
      </c>
      <c r="F28" s="35" t="s">
        <v>69</v>
      </c>
      <c r="G28" s="35" t="s">
        <v>80</v>
      </c>
      <c r="H28" s="36" t="s">
        <v>53</v>
      </c>
      <c r="I28" s="37">
        <v>1</v>
      </c>
      <c r="J28" s="38">
        <v>42369</v>
      </c>
      <c r="K28" s="39">
        <v>15897.44</v>
      </c>
      <c r="L28" s="39">
        <v>476.92</v>
      </c>
      <c r="M28" s="39">
        <v>476.92</v>
      </c>
      <c r="N28" s="40" t="s">
        <v>106</v>
      </c>
      <c r="O28" s="41">
        <v>0.15</v>
      </c>
      <c r="P28" s="41">
        <v>1700</v>
      </c>
      <c r="Q28" s="41"/>
      <c r="R28" s="41">
        <f t="shared" si="1"/>
        <v>255</v>
      </c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2">
        <f t="shared" si="2"/>
        <v>255</v>
      </c>
    </row>
    <row r="29" s="1" customFormat="1" customHeight="1" spans="1:32">
      <c r="A29" s="31">
        <v>25</v>
      </c>
      <c r="B29" s="32"/>
      <c r="C29" s="33" t="s">
        <v>107</v>
      </c>
      <c r="D29" s="34" t="s">
        <v>49</v>
      </c>
      <c r="E29" s="34" t="s">
        <v>91</v>
      </c>
      <c r="F29" s="35" t="s">
        <v>69</v>
      </c>
      <c r="G29" s="35" t="s">
        <v>80</v>
      </c>
      <c r="H29" s="36" t="s">
        <v>53</v>
      </c>
      <c r="I29" s="37">
        <v>1</v>
      </c>
      <c r="J29" s="38">
        <v>42369</v>
      </c>
      <c r="K29" s="39">
        <v>15897.44</v>
      </c>
      <c r="L29" s="39">
        <v>476.92</v>
      </c>
      <c r="M29" s="39">
        <v>476.92</v>
      </c>
      <c r="N29" s="40" t="s">
        <v>108</v>
      </c>
      <c r="O29" s="41">
        <v>0.15</v>
      </c>
      <c r="P29" s="41">
        <v>1700</v>
      </c>
      <c r="Q29" s="41"/>
      <c r="R29" s="41">
        <f t="shared" si="1"/>
        <v>255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>
        <f t="shared" si="2"/>
        <v>255</v>
      </c>
    </row>
    <row r="30" s="1" customFormat="1" customHeight="1" spans="1:32">
      <c r="A30" s="31">
        <v>26</v>
      </c>
      <c r="B30" s="32"/>
      <c r="C30" s="33" t="s">
        <v>109</v>
      </c>
      <c r="D30" s="34" t="s">
        <v>49</v>
      </c>
      <c r="E30" s="34" t="s">
        <v>91</v>
      </c>
      <c r="F30" s="35" t="s">
        <v>69</v>
      </c>
      <c r="G30" s="35" t="s">
        <v>80</v>
      </c>
      <c r="H30" s="36" t="s">
        <v>53</v>
      </c>
      <c r="I30" s="37">
        <v>1</v>
      </c>
      <c r="J30" s="38">
        <v>42369</v>
      </c>
      <c r="K30" s="39">
        <v>15897.44</v>
      </c>
      <c r="L30" s="39">
        <v>476.92</v>
      </c>
      <c r="M30" s="39">
        <v>476.92</v>
      </c>
      <c r="N30" s="40" t="s">
        <v>110</v>
      </c>
      <c r="O30" s="41">
        <v>0.15</v>
      </c>
      <c r="P30" s="41">
        <v>1700</v>
      </c>
      <c r="Q30" s="41"/>
      <c r="R30" s="41">
        <f t="shared" si="1"/>
        <v>255</v>
      </c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2">
        <f t="shared" si="2"/>
        <v>255</v>
      </c>
    </row>
    <row r="31" s="1" customFormat="1" customHeight="1" spans="1:32">
      <c r="A31" s="31">
        <v>27</v>
      </c>
      <c r="B31" s="32"/>
      <c r="C31" s="33" t="s">
        <v>111</v>
      </c>
      <c r="D31" s="34" t="s">
        <v>49</v>
      </c>
      <c r="E31" s="34" t="s">
        <v>86</v>
      </c>
      <c r="F31" s="35" t="s">
        <v>69</v>
      </c>
      <c r="G31" s="35" t="s">
        <v>80</v>
      </c>
      <c r="H31" s="36" t="s">
        <v>53</v>
      </c>
      <c r="I31" s="37">
        <v>1</v>
      </c>
      <c r="J31" s="38">
        <v>42369</v>
      </c>
      <c r="K31" s="39">
        <v>15897.44</v>
      </c>
      <c r="L31" s="39">
        <v>476.92</v>
      </c>
      <c r="M31" s="39">
        <v>476.92</v>
      </c>
      <c r="N31" s="40" t="s">
        <v>112</v>
      </c>
      <c r="O31" s="41">
        <v>0.15</v>
      </c>
      <c r="P31" s="41">
        <v>1700</v>
      </c>
      <c r="Q31" s="41"/>
      <c r="R31" s="41">
        <f t="shared" si="1"/>
        <v>255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2">
        <f t="shared" si="2"/>
        <v>255</v>
      </c>
    </row>
    <row r="32" s="1" customFormat="1" customHeight="1" spans="1:32">
      <c r="A32" s="31">
        <v>28</v>
      </c>
      <c r="B32" s="32"/>
      <c r="C32" s="33" t="s">
        <v>113</v>
      </c>
      <c r="D32" s="34" t="s">
        <v>49</v>
      </c>
      <c r="E32" s="34" t="s">
        <v>91</v>
      </c>
      <c r="F32" s="35" t="s">
        <v>69</v>
      </c>
      <c r="G32" s="35" t="s">
        <v>80</v>
      </c>
      <c r="H32" s="36" t="s">
        <v>53</v>
      </c>
      <c r="I32" s="37">
        <v>1</v>
      </c>
      <c r="J32" s="38">
        <v>42369</v>
      </c>
      <c r="K32" s="39">
        <v>15897.44</v>
      </c>
      <c r="L32" s="39">
        <v>476.92</v>
      </c>
      <c r="M32" s="39">
        <v>476.92</v>
      </c>
      <c r="N32" s="40" t="s">
        <v>114</v>
      </c>
      <c r="O32" s="41">
        <v>0.15</v>
      </c>
      <c r="P32" s="41">
        <v>1700</v>
      </c>
      <c r="Q32" s="41"/>
      <c r="R32" s="41">
        <f t="shared" si="1"/>
        <v>255</v>
      </c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2">
        <f t="shared" si="2"/>
        <v>255</v>
      </c>
    </row>
    <row r="33" s="1" customFormat="1" customHeight="1" spans="1:32">
      <c r="A33" s="31">
        <v>29</v>
      </c>
      <c r="B33" s="32"/>
      <c r="C33" s="33" t="s">
        <v>115</v>
      </c>
      <c r="D33" s="34" t="s">
        <v>49</v>
      </c>
      <c r="E33" s="34" t="s">
        <v>86</v>
      </c>
      <c r="F33" s="35" t="s">
        <v>69</v>
      </c>
      <c r="G33" s="35" t="s">
        <v>80</v>
      </c>
      <c r="H33" s="36" t="s">
        <v>53</v>
      </c>
      <c r="I33" s="37">
        <v>1</v>
      </c>
      <c r="J33" s="38">
        <v>42369</v>
      </c>
      <c r="K33" s="39">
        <v>15897.44</v>
      </c>
      <c r="L33" s="39">
        <v>476.92</v>
      </c>
      <c r="M33" s="39">
        <v>476.92</v>
      </c>
      <c r="N33" s="40" t="s">
        <v>116</v>
      </c>
      <c r="O33" s="41">
        <v>0.15</v>
      </c>
      <c r="P33" s="41">
        <v>1700</v>
      </c>
      <c r="Q33" s="41"/>
      <c r="R33" s="41">
        <f t="shared" si="1"/>
        <v>255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2">
        <f t="shared" si="2"/>
        <v>255</v>
      </c>
    </row>
    <row r="34" s="1" customFormat="1" customHeight="1" spans="1:32">
      <c r="A34" s="31">
        <v>30</v>
      </c>
      <c r="B34" s="32"/>
      <c r="C34" s="33" t="s">
        <v>117</v>
      </c>
      <c r="D34" s="34" t="s">
        <v>49</v>
      </c>
      <c r="E34" s="34" t="s">
        <v>91</v>
      </c>
      <c r="F34" s="35" t="s">
        <v>69</v>
      </c>
      <c r="G34" s="35" t="s">
        <v>80</v>
      </c>
      <c r="H34" s="36" t="s">
        <v>53</v>
      </c>
      <c r="I34" s="37">
        <v>1</v>
      </c>
      <c r="J34" s="38">
        <v>42369</v>
      </c>
      <c r="K34" s="39">
        <v>15897.44</v>
      </c>
      <c r="L34" s="39">
        <v>476.92</v>
      </c>
      <c r="M34" s="39">
        <v>476.92</v>
      </c>
      <c r="N34" s="40" t="s">
        <v>118</v>
      </c>
      <c r="O34" s="41">
        <v>0.15</v>
      </c>
      <c r="P34" s="41">
        <v>1700</v>
      </c>
      <c r="Q34" s="41"/>
      <c r="R34" s="41">
        <f t="shared" si="1"/>
        <v>255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2">
        <f t="shared" si="2"/>
        <v>255</v>
      </c>
    </row>
    <row r="35" s="1" customFormat="1" customHeight="1" spans="1:32">
      <c r="A35" s="31">
        <v>31</v>
      </c>
      <c r="B35" s="32"/>
      <c r="C35" s="33" t="s">
        <v>119</v>
      </c>
      <c r="D35" s="34" t="s">
        <v>49</v>
      </c>
      <c r="E35" s="34" t="s">
        <v>120</v>
      </c>
      <c r="F35" s="35"/>
      <c r="G35" s="35" t="s">
        <v>80</v>
      </c>
      <c r="H35" s="36" t="s">
        <v>53</v>
      </c>
      <c r="I35" s="37">
        <v>1</v>
      </c>
      <c r="J35" s="38">
        <v>42369</v>
      </c>
      <c r="K35" s="39">
        <v>15897.44</v>
      </c>
      <c r="L35" s="39">
        <v>476.92</v>
      </c>
      <c r="M35" s="39">
        <v>476.92</v>
      </c>
      <c r="N35" s="40" t="s">
        <v>121</v>
      </c>
      <c r="O35" s="41">
        <v>0.15</v>
      </c>
      <c r="P35" s="41">
        <v>1700</v>
      </c>
      <c r="Q35" s="41"/>
      <c r="R35" s="41">
        <f t="shared" si="1"/>
        <v>255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2">
        <f t="shared" si="2"/>
        <v>255</v>
      </c>
    </row>
    <row r="36" s="1" customFormat="1" customHeight="1" spans="1:32">
      <c r="A36" s="31">
        <v>32</v>
      </c>
      <c r="B36" s="32"/>
      <c r="C36" s="33" t="s">
        <v>122</v>
      </c>
      <c r="D36" s="34" t="s">
        <v>49</v>
      </c>
      <c r="E36" s="34" t="s">
        <v>86</v>
      </c>
      <c r="F36" s="35" t="s">
        <v>51</v>
      </c>
      <c r="G36" s="35" t="s">
        <v>80</v>
      </c>
      <c r="H36" s="36" t="s">
        <v>53</v>
      </c>
      <c r="I36" s="37">
        <v>1</v>
      </c>
      <c r="J36" s="38">
        <v>42369</v>
      </c>
      <c r="K36" s="39">
        <v>15897.44</v>
      </c>
      <c r="L36" s="39">
        <v>476.92</v>
      </c>
      <c r="M36" s="39">
        <v>476.92</v>
      </c>
      <c r="N36" s="40" t="s">
        <v>123</v>
      </c>
      <c r="O36" s="41">
        <v>0.15</v>
      </c>
      <c r="P36" s="41">
        <v>1700</v>
      </c>
      <c r="Q36" s="41"/>
      <c r="R36" s="41">
        <f t="shared" si="1"/>
        <v>255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2">
        <f t="shared" si="2"/>
        <v>255</v>
      </c>
    </row>
    <row r="37" s="1" customFormat="1" customHeight="1" spans="1:32">
      <c r="A37" s="31">
        <v>33</v>
      </c>
      <c r="B37" s="32"/>
      <c r="C37" s="33" t="s">
        <v>124</v>
      </c>
      <c r="D37" s="34" t="s">
        <v>49</v>
      </c>
      <c r="E37" s="34" t="s">
        <v>86</v>
      </c>
      <c r="F37" s="35" t="s">
        <v>51</v>
      </c>
      <c r="G37" s="35" t="s">
        <v>80</v>
      </c>
      <c r="H37" s="36" t="s">
        <v>53</v>
      </c>
      <c r="I37" s="37">
        <v>1</v>
      </c>
      <c r="J37" s="38">
        <v>42369</v>
      </c>
      <c r="K37" s="39">
        <v>15897.44</v>
      </c>
      <c r="L37" s="39">
        <v>476.92</v>
      </c>
      <c r="M37" s="39">
        <v>476.92</v>
      </c>
      <c r="N37" s="40" t="s">
        <v>125</v>
      </c>
      <c r="O37" s="41">
        <v>0.15</v>
      </c>
      <c r="P37" s="41">
        <v>1700</v>
      </c>
      <c r="Q37" s="41"/>
      <c r="R37" s="41">
        <f t="shared" si="1"/>
        <v>255</v>
      </c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2">
        <f t="shared" si="2"/>
        <v>255</v>
      </c>
    </row>
    <row r="38" s="1" customFormat="1" customHeight="1" spans="1:32">
      <c r="A38" s="31">
        <v>34</v>
      </c>
      <c r="B38" s="32"/>
      <c r="C38" s="33" t="s">
        <v>126</v>
      </c>
      <c r="D38" s="34" t="s">
        <v>49</v>
      </c>
      <c r="E38" s="34" t="s">
        <v>86</v>
      </c>
      <c r="F38" s="35" t="s">
        <v>51</v>
      </c>
      <c r="G38" s="35" t="s">
        <v>80</v>
      </c>
      <c r="H38" s="36" t="s">
        <v>53</v>
      </c>
      <c r="I38" s="37">
        <v>1</v>
      </c>
      <c r="J38" s="38">
        <v>42369</v>
      </c>
      <c r="K38" s="39">
        <v>15897.44</v>
      </c>
      <c r="L38" s="39">
        <v>476.92</v>
      </c>
      <c r="M38" s="39">
        <v>476.92</v>
      </c>
      <c r="N38" s="40" t="s">
        <v>127</v>
      </c>
      <c r="O38" s="41">
        <v>0.15</v>
      </c>
      <c r="P38" s="41">
        <v>1700</v>
      </c>
      <c r="Q38" s="41"/>
      <c r="R38" s="41">
        <f t="shared" si="1"/>
        <v>255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2">
        <f t="shared" si="2"/>
        <v>255</v>
      </c>
    </row>
    <row r="39" s="1" customFormat="1" customHeight="1" spans="1:32">
      <c r="A39" s="31">
        <v>35</v>
      </c>
      <c r="B39" s="32"/>
      <c r="C39" s="33" t="s">
        <v>128</v>
      </c>
      <c r="D39" s="34" t="s">
        <v>129</v>
      </c>
      <c r="E39" s="34" t="s">
        <v>130</v>
      </c>
      <c r="F39" s="35" t="s">
        <v>131</v>
      </c>
      <c r="G39" s="35" t="s">
        <v>80</v>
      </c>
      <c r="H39" s="36" t="s">
        <v>53</v>
      </c>
      <c r="I39" s="37">
        <v>1</v>
      </c>
      <c r="J39" s="38">
        <v>42735</v>
      </c>
      <c r="K39" s="39">
        <v>6252.5</v>
      </c>
      <c r="L39" s="39">
        <v>187.58</v>
      </c>
      <c r="M39" s="39">
        <v>187.58</v>
      </c>
      <c r="N39" s="40" t="s">
        <v>132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>
        <v>60</v>
      </c>
      <c r="AF39" s="42">
        <f t="shared" si="2"/>
        <v>60</v>
      </c>
    </row>
    <row r="40" s="1" customFormat="1" customHeight="1" spans="1:32">
      <c r="A40" s="31">
        <v>36</v>
      </c>
      <c r="B40" s="32"/>
      <c r="C40" s="33" t="s">
        <v>133</v>
      </c>
      <c r="D40" s="34" t="s">
        <v>129</v>
      </c>
      <c r="E40" s="34" t="s">
        <v>130</v>
      </c>
      <c r="F40" s="35" t="s">
        <v>131</v>
      </c>
      <c r="G40" s="35" t="s">
        <v>80</v>
      </c>
      <c r="H40" s="36" t="s">
        <v>53</v>
      </c>
      <c r="I40" s="37">
        <v>1</v>
      </c>
      <c r="J40" s="38">
        <v>42735</v>
      </c>
      <c r="K40" s="39">
        <v>6252.5</v>
      </c>
      <c r="L40" s="39">
        <v>187.58</v>
      </c>
      <c r="M40" s="39">
        <v>187.58</v>
      </c>
      <c r="N40" s="40" t="s">
        <v>134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>
        <v>60</v>
      </c>
      <c r="AF40" s="42">
        <f t="shared" si="2"/>
        <v>60</v>
      </c>
    </row>
    <row r="41" s="1" customFormat="1" customHeight="1" spans="1:32">
      <c r="A41" s="31"/>
      <c r="B41" s="32"/>
      <c r="C41" s="43"/>
      <c r="D41" s="32"/>
      <c r="E41" s="43"/>
      <c r="F41" s="44"/>
      <c r="G41" s="45"/>
      <c r="H41" s="46"/>
      <c r="I41" s="46"/>
      <c r="J41" s="47"/>
      <c r="K41" s="43"/>
      <c r="L41" s="43"/>
      <c r="M41" s="43"/>
      <c r="N41" s="40"/>
      <c r="O41" s="48"/>
      <c r="P41" s="48"/>
      <c r="Q41" s="48"/>
      <c r="R41" s="41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2"/>
    </row>
    <row r="42" s="2" customFormat="1" customHeight="1" spans="1:32">
      <c r="A42" s="49"/>
      <c r="B42" s="50"/>
      <c r="C42" s="50" t="s">
        <v>11</v>
      </c>
      <c r="D42" s="51"/>
      <c r="E42" s="51"/>
      <c r="F42" s="51"/>
      <c r="G42" s="49"/>
      <c r="H42" s="51"/>
      <c r="I42" s="51">
        <f>SUM(I5:I41)</f>
        <v>36</v>
      </c>
      <c r="J42" s="52"/>
      <c r="K42" s="53">
        <f>SUM(K5:K41)</f>
        <v>521992.21</v>
      </c>
      <c r="L42" s="53">
        <f>SUM(L5:L41)</f>
        <v>15659.67</v>
      </c>
      <c r="M42" s="53">
        <f>SUM(M5:M41)</f>
        <v>15659.67</v>
      </c>
      <c r="N42" s="53"/>
      <c r="O42" s="53">
        <f>SUM(O5:O41)</f>
        <v>5.01</v>
      </c>
      <c r="P42" s="53"/>
      <c r="Q42" s="53"/>
      <c r="R42" s="53">
        <f t="shared" ref="N42:AF42" si="3">SUM(R5:R41)</f>
        <v>8517</v>
      </c>
      <c r="S42" s="53">
        <f t="shared" si="3"/>
        <v>0</v>
      </c>
      <c r="T42" s="53"/>
      <c r="U42" s="53"/>
      <c r="V42" s="53">
        <f t="shared" si="3"/>
        <v>0</v>
      </c>
      <c r="W42" s="53">
        <f t="shared" si="3"/>
        <v>0</v>
      </c>
      <c r="X42" s="53">
        <f t="shared" si="3"/>
        <v>0</v>
      </c>
      <c r="Y42" s="53">
        <f t="shared" si="3"/>
        <v>0</v>
      </c>
      <c r="Z42" s="53">
        <f t="shared" si="3"/>
        <v>0</v>
      </c>
      <c r="AA42" s="53">
        <f t="shared" si="3"/>
        <v>0</v>
      </c>
      <c r="AB42" s="53">
        <f t="shared" si="3"/>
        <v>0</v>
      </c>
      <c r="AC42" s="53">
        <f t="shared" si="3"/>
        <v>0</v>
      </c>
      <c r="AD42" s="53">
        <f t="shared" si="3"/>
        <v>0</v>
      </c>
      <c r="AE42" s="53">
        <f t="shared" si="3"/>
        <v>120</v>
      </c>
      <c r="AF42" s="53">
        <f t="shared" si="3"/>
        <v>8637</v>
      </c>
    </row>
    <row r="43" s="3" customFormat="1" customHeight="1" spans="1:32">
      <c r="H43" s="54"/>
      <c r="N43" s="54"/>
    </row>
    <row r="44" s="3" customFormat="1" customHeight="1" spans="1:32">
      <c r="H44" s="54"/>
      <c r="N44" s="54"/>
    </row>
    <row r="45" s="3" customFormat="1" customHeight="1" spans="1:32">
      <c r="H45" s="54"/>
      <c r="N45" s="54"/>
    </row>
  </sheetData>
  <mergeCells count="22">
    <mergeCell ref="A1:AF1"/>
    <mergeCell ref="H2:L2"/>
    <mergeCell ref="O3:R3"/>
    <mergeCell ref="S3:V3"/>
    <mergeCell ref="W3:Z3"/>
    <mergeCell ref="AA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E3:AE4"/>
    <mergeCell ref="AF3:AF4"/>
  </mergeCells>
  <conditionalFormatting sqref="C5:C40">
    <cfRule type="duplicateValues" dxfId="1" priority="3" stopIfTrue="1"/>
  </conditionalFormatting>
  <dataValidations count="1">
    <dataValidation allowBlank="1" showInputMessage="1" showErrorMessage="1" sqref="D41 G41"/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评估汇总表</vt:lpstr>
      <vt:lpstr>中介结果明细表</vt:lpstr>
      <vt:lpstr>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2025-12-09T01:30:40Z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BCE92B5B668B45C6B653EAD169F3E6E1_13</vt:lpwstr>
  </property>
  <property fmtid="{D5CDD505-2E9C-101B-9397-08002B2CF9AE}" pid="5" name="EM_Doc_Temp_ID">
    <vt:lpwstr>23BD53D2-05C8-4783-A41D-60D73C81929B</vt:lpwstr>
  </property>
  <property fmtid="{D5CDD505-2E9C-101B-9397-08002B2CF9AE}" pid="6" name="CalculationRule">
    <vt:i4>0</vt:i4>
  </property>
</Properties>
</file>