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21" firstSheet="4" activeTab="4"/>
  </bookViews>
  <sheets>
    <sheet name="备案表" sheetId="1" state="hidden" r:id="rId1"/>
    <sheet name="按处室审批汇总表" sheetId="2" state="hidden" r:id="rId2"/>
    <sheet name="按资产类别审批汇总表" sheetId="3" state="hidden" r:id="rId3"/>
    <sheet name="5.2.1资产报废计划申请表" sheetId="4" state="hidden" r:id="rId4"/>
    <sheet name="中介结果明细表" sheetId="6" r:id="rId5"/>
    <sheet name="Sheet3" sheetId="17" state="hidden" r:id="rId6"/>
    <sheet name="Sheet1" sheetId="14" state="hidden" r:id="rId7"/>
    <sheet name="Sheet2" sheetId="15" state="hidden" r:id="rId8"/>
    <sheet name="甲方提供" sheetId="16" state="hidden" r:id="rId9"/>
    <sheet name="第一批明细-整理" sheetId="10" state="hidden" r:id="rId10"/>
    <sheet name="第一批明细-原始" sheetId="11" state="hidden" r:id="rId11"/>
    <sheet name="批复明细375项" sheetId="12" state="hidden" r:id="rId12"/>
    <sheet name="第三批184项" sheetId="13" state="hidden" r:id="rId13"/>
  </sheets>
  <externalReferences>
    <externalReference r:id="rId14"/>
    <externalReference r:id="rId15"/>
  </externalReferences>
  <definedNames>
    <definedName name="_xlnm._FilterDatabase" localSheetId="3" hidden="1">'5.2.1资产报废计划申请表'!$A$4:$U$135</definedName>
    <definedName name="_xlnm._FilterDatabase" localSheetId="4" hidden="1">中介结果明细表!$A$3:$H$82</definedName>
    <definedName name="_xlnm._FilterDatabase" localSheetId="6" hidden="1">Sheet1!$A$1:$GS$1782</definedName>
    <definedName name="_xlnm._FilterDatabase" localSheetId="7" hidden="1">Sheet2!$A$1:$U$188</definedName>
    <definedName name="_xlnm._FilterDatabase" localSheetId="8" hidden="1">甲方提供!$A$3:$T$39</definedName>
    <definedName name="_xlnm._FilterDatabase" localSheetId="9" hidden="1">'第一批明细-整理'!$A$1:$AU$138</definedName>
    <definedName name="_xlnm._FilterDatabase" localSheetId="10" hidden="1">'第一批明细-原始'!$A$1:$AM$138</definedName>
    <definedName name="_xlnm._FilterDatabase" localSheetId="11" hidden="1">批复明细375项!$A$1:$AC$376</definedName>
    <definedName name="_xlnm._FilterDatabase" localSheetId="12" hidden="1">第三批184项!$A$1:$P$484</definedName>
    <definedName name="_xlnm.Print_Area" localSheetId="4">中介结果明细表!$A$1:$G$82</definedName>
    <definedName name="_xlnm.Print_Titles" localSheetId="4">中介结果明细表!$1:$3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DingTalk</author>
  </authors>
  <commentList>
    <comment ref="B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二级简称，如物资供应处&amp;现河采油厂&amp;注汽中心</t>
        </r>
        <r>
          <rPr>
            <sz val="10"/>
            <rFont val="宋体"/>
            <charset val="134"/>
          </rPr>
          <t xml:space="preserve">
  - 王晓林
</t>
        </r>
      </text>
    </comment>
    <comment ref="W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指二手设备评估价格</t>
        </r>
        <r>
          <rPr>
            <sz val="10"/>
            <rFont val="宋体"/>
            <charset val="134"/>
          </rPr>
          <t xml:space="preserve">
  - 王晓林
</t>
        </r>
      </text>
    </comment>
    <comment ref="Z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等同于现场勘查表，将现场勘查表粘至此处</t>
        </r>
        <r>
          <rPr>
            <sz val="10"/>
            <rFont val="宋体"/>
            <charset val="134"/>
          </rPr>
          <t xml:space="preserve">
  - 王晓林
</t>
        </r>
      </text>
    </comment>
    <comment ref="AA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需工程辅助填写现场测算清理费用工作量</t>
        </r>
        <r>
          <rPr>
            <sz val="10"/>
            <rFont val="宋体"/>
            <charset val="134"/>
          </rPr>
          <t xml:space="preserve">
  - 王晓林
</t>
        </r>
      </text>
    </comment>
    <comment ref="AB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指铭牌重量&amp;同类型重量&amp;计算重量；如铭牌重量照片中必须有铭牌；如同类重量，将同类型重量放到询价记录中；如计算重量，需提供重量计算明细表</t>
        </r>
        <r>
          <rPr>
            <sz val="10"/>
            <rFont val="宋体"/>
            <charset val="134"/>
          </rPr>
          <t xml:space="preserve">
  - 王晓林
</t>
        </r>
      </text>
    </comment>
    <comment ref="AN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20**年</t>
        </r>
        <r>
          <rPr>
            <sz val="10"/>
            <rFont val="宋体"/>
            <charset val="134"/>
          </rPr>
          <t xml:space="preserve">
  - 王晓林
</t>
        </r>
      </text>
    </comment>
    <comment ref="AO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黄华&amp;刘嘉琦</t>
        </r>
        <r>
          <rPr>
            <sz val="10"/>
            <rFont val="宋体"/>
            <charset val="134"/>
          </rPr>
          <t xml:space="preserve">
  - 王晓林
</t>
        </r>
      </text>
    </comment>
    <comment ref="AP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出具评估结果人员</t>
        </r>
        <r>
          <rPr>
            <sz val="10"/>
            <rFont val="宋体"/>
            <charset val="134"/>
          </rPr>
          <t xml:space="preserve">
  - 王晓林
</t>
        </r>
      </text>
    </comment>
    <comment ref="AQ3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工程&amp;财务人员</t>
        </r>
        <r>
          <rPr>
            <sz val="10"/>
            <rFont val="宋体"/>
            <charset val="134"/>
          </rPr>
          <t xml:space="preserve">
  - 王晓林
</t>
        </r>
      </text>
    </comment>
    <comment ref="M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设备类指铭牌或估重或同类型资产原始重量；车辆指行驶证的整备质量；</t>
        </r>
        <r>
          <rPr>
            <sz val="10"/>
            <rFont val="宋体"/>
            <charset val="134"/>
          </rPr>
          <t xml:space="preserve">
  - 王晓林
</t>
        </r>
      </text>
    </comment>
    <comment ref="O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设备类及车辆现场重量，除非设备破损严重、残缺不全，一般等于理论重量</t>
        </r>
        <r>
          <rPr>
            <sz val="10"/>
            <rFont val="宋体"/>
            <charset val="134"/>
          </rPr>
          <t xml:space="preserve">
  - 王晓林
</t>
        </r>
      </text>
    </comment>
    <comment ref="P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设备类按照统废、中废、重废；电子设备按照1000元/吨；车辆按照300元/吨</t>
        </r>
        <r>
          <rPr>
            <sz val="10"/>
            <rFont val="宋体"/>
            <charset val="134"/>
          </rPr>
          <t xml:space="preserve">
  - 王晓林
</t>
        </r>
      </text>
    </comment>
    <comment ref="Q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一般不需填写</t>
        </r>
        <r>
          <rPr>
            <sz val="10"/>
            <rFont val="宋体"/>
            <charset val="134"/>
          </rPr>
          <t xml:space="preserve">
  - 王晓林
</t>
        </r>
      </text>
    </comment>
    <comment ref="S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电机重量指电机铭牌或估算或同类型重量；变压器指铭牌中的器重，不要填总重</t>
        </r>
        <r>
          <rPr>
            <sz val="10"/>
            <rFont val="宋体"/>
            <charset val="134"/>
          </rPr>
          <t xml:space="preserve">
  - 王晓林
</t>
        </r>
      </text>
    </comment>
    <comment ref="T4" authorId="0">
      <text>
        <r>
          <rPr>
            <b/>
            <sz val="9"/>
            <color rgb="FF000000"/>
            <rFont val="宋体"/>
            <charset val="134"/>
          </rPr>
          <t>修修:</t>
        </r>
        <r>
          <rPr>
            <sz val="9"/>
            <color rgb="FF000000"/>
            <rFont val="宋体"/>
            <charset val="134"/>
          </rPr>
          <t xml:space="preserve">
电机（铜芯）3500元/吨，变压器（铜芯）7000元/吨</t>
        </r>
        <r>
          <rPr>
            <sz val="10"/>
            <rFont val="宋体"/>
            <charset val="134"/>
          </rPr>
          <t xml:space="preserve">
  - 王晓林
</t>
        </r>
      </text>
    </comment>
  </commentList>
</comments>
</file>

<file path=xl/sharedStrings.xml><?xml version="1.0" encoding="utf-8"?>
<sst xmlns="http://schemas.openxmlformats.org/spreadsheetml/2006/main" count="29180" uniqueCount="3694">
  <si>
    <t>序号</t>
  </si>
  <si>
    <t>归口管理室</t>
  </si>
  <si>
    <t>资产类别</t>
  </si>
  <si>
    <t>项数</t>
  </si>
  <si>
    <t>原值</t>
  </si>
  <si>
    <t>净额</t>
  </si>
  <si>
    <t>评估价值</t>
  </si>
  <si>
    <t>清理费用</t>
  </si>
  <si>
    <t>净损益</t>
  </si>
  <si>
    <t>单位</t>
  </si>
  <si>
    <t>合计</t>
  </si>
  <si>
    <t>滨南采油厂</t>
  </si>
  <si>
    <t>油气开发管理中心</t>
  </si>
  <si>
    <t>油气水井</t>
  </si>
  <si>
    <t>注聚设施</t>
  </si>
  <si>
    <t>工程技术管理中心</t>
  </si>
  <si>
    <t>炉、分离器</t>
  </si>
  <si>
    <t>塔、泵</t>
  </si>
  <si>
    <t>罐类</t>
  </si>
  <si>
    <t>集输管线</t>
  </si>
  <si>
    <t>其他</t>
  </si>
  <si>
    <t>生产运行管理中心</t>
  </si>
  <si>
    <t>无形资产-海域</t>
  </si>
  <si>
    <t>海上平台</t>
  </si>
  <si>
    <t>海底管线</t>
  </si>
  <si>
    <t>船舶</t>
  </si>
  <si>
    <t>房屋（构筑物）</t>
  </si>
  <si>
    <t>电力设施及其他</t>
  </si>
  <si>
    <t>设备管理处</t>
  </si>
  <si>
    <t>油田机械</t>
  </si>
  <si>
    <t>工程机械</t>
  </si>
  <si>
    <t>运输设备</t>
  </si>
  <si>
    <t>通用设备</t>
  </si>
  <si>
    <t>特种设备</t>
  </si>
  <si>
    <t>炼化装置及其他</t>
  </si>
  <si>
    <t>公共事业管理部</t>
  </si>
  <si>
    <t>信息化管理中心</t>
  </si>
  <si>
    <t>计算机设备</t>
  </si>
  <si>
    <t>办公设备</t>
  </si>
  <si>
    <t>软件及其他</t>
  </si>
  <si>
    <t>油气销售管理中心</t>
  </si>
  <si>
    <t>原油站库</t>
  </si>
  <si>
    <t>外输管线</t>
  </si>
  <si>
    <t>油气销售设施</t>
  </si>
  <si>
    <t>油地工作处</t>
  </si>
  <si>
    <t>无形资产-土地</t>
  </si>
  <si>
    <t>物资供应处</t>
  </si>
  <si>
    <t>存货</t>
  </si>
  <si>
    <t>胜利油田分公司资产报废计划审批表</t>
  </si>
  <si>
    <t>单位：万元</t>
  </si>
  <si>
    <t>资产信息</t>
  </si>
  <si>
    <t>清理收支</t>
  </si>
  <si>
    <t>归口管理部门分工负责资产情况</t>
  </si>
  <si>
    <t>收入</t>
  </si>
  <si>
    <t>支出</t>
  </si>
  <si>
    <t>质量技术监督处</t>
  </si>
  <si>
    <t>油气销售中心</t>
  </si>
  <si>
    <t>保卫处</t>
  </si>
  <si>
    <t>#REF!</t>
  </si>
  <si>
    <t>编号：</t>
  </si>
  <si>
    <t>按资产类别统计情况</t>
  </si>
  <si>
    <t>建（构）筑物</t>
  </si>
  <si>
    <t>抽油机等注采设备设施</t>
  </si>
  <si>
    <t>泵、罐、炉等集输设备设施</t>
  </si>
  <si>
    <t>变（配）电类资产</t>
  </si>
  <si>
    <t>仪器仪表</t>
  </si>
  <si>
    <t>计算机等电子产品</t>
  </si>
  <si>
    <t>管线</t>
  </si>
  <si>
    <t>车辆</t>
  </si>
  <si>
    <t>其它类资产</t>
  </si>
  <si>
    <t>报废资产清理收支汇总表</t>
  </si>
  <si>
    <t>填报单位：</t>
  </si>
  <si>
    <t>资产编号</t>
  </si>
  <si>
    <t>资产名称</t>
  </si>
  <si>
    <t>规格型号</t>
  </si>
  <si>
    <t>类别名称</t>
  </si>
  <si>
    <t>数量</t>
  </si>
  <si>
    <t>减值准备</t>
  </si>
  <si>
    <t>执照牌号</t>
  </si>
  <si>
    <t>资本化日期</t>
  </si>
  <si>
    <t>折旧年限/已使用年限</t>
  </si>
  <si>
    <t>报废原因</t>
  </si>
  <si>
    <t>拟采用的清理方式</t>
  </si>
  <si>
    <t>清理类别</t>
  </si>
  <si>
    <t>清理收入</t>
  </si>
  <si>
    <t>清理支出</t>
  </si>
  <si>
    <t>净损益（+、-）</t>
  </si>
  <si>
    <t>备注</t>
  </si>
  <si>
    <t>分公司专业处室</t>
  </si>
  <si>
    <t>审批类别</t>
  </si>
  <si>
    <t>固定资产价值评估结果明细表</t>
  </si>
  <si>
    <t>单位名称：中国石化集团胜利石油管理局有限公司热力分公司</t>
  </si>
  <si>
    <t>评估基准日：2025年3月31日</t>
  </si>
  <si>
    <t>资产主编号</t>
  </si>
  <si>
    <t>地理位置</t>
  </si>
  <si>
    <t>清理支出  （不含税）</t>
  </si>
  <si>
    <t>503000198735</t>
  </si>
  <si>
    <t>打印机</t>
  </si>
  <si>
    <t>HP1108</t>
  </si>
  <si>
    <t>热力分公司/河口站院内库房</t>
  </si>
  <si>
    <t>503000052431</t>
  </si>
  <si>
    <t>微机</t>
  </si>
  <si>
    <t>DELL780</t>
  </si>
  <si>
    <t>503000055099</t>
  </si>
  <si>
    <t>HP1000</t>
  </si>
  <si>
    <t>503000052367</t>
  </si>
  <si>
    <t>HP5200</t>
  </si>
  <si>
    <t>503000207457</t>
  </si>
  <si>
    <t>DELL755</t>
  </si>
  <si>
    <t>503000051585</t>
  </si>
  <si>
    <t>黑白激光打印机</t>
  </si>
  <si>
    <t>HP 5100</t>
  </si>
  <si>
    <t>503000196944</t>
  </si>
  <si>
    <t>台式电脑</t>
  </si>
  <si>
    <t>OPTIPLEX360</t>
  </si>
  <si>
    <t>503000052226</t>
  </si>
  <si>
    <t>5200L</t>
  </si>
  <si>
    <t>503000052180</t>
  </si>
  <si>
    <t>DELL760</t>
  </si>
  <si>
    <t>503000196806</t>
  </si>
  <si>
    <t>电脑</t>
  </si>
  <si>
    <t>DELL PowerEdge  sc440</t>
  </si>
  <si>
    <t>503000198800</t>
  </si>
  <si>
    <t>商用机</t>
  </si>
  <si>
    <t>DELL(vostro)</t>
  </si>
  <si>
    <t>503000054061</t>
  </si>
  <si>
    <t>微型计算机</t>
  </si>
  <si>
    <t>DELL380</t>
  </si>
  <si>
    <t>热力分公司/开发区院内库房</t>
  </si>
  <si>
    <t>503000053139</t>
  </si>
  <si>
    <t>笔记本DELL N5010</t>
  </si>
  <si>
    <t>503000052202</t>
  </si>
  <si>
    <t>HP1020</t>
  </si>
  <si>
    <t>东辛矿区物业服务部</t>
  </si>
  <si>
    <t>503000200657</t>
  </si>
  <si>
    <t>电脑台式机</t>
  </si>
  <si>
    <t>3020</t>
  </si>
  <si>
    <t>503000055321</t>
  </si>
  <si>
    <t>热力分公司/热计量库房</t>
  </si>
  <si>
    <t>503000174392</t>
  </si>
  <si>
    <t>扫描仪</t>
  </si>
  <si>
    <t>HP4010</t>
  </si>
  <si>
    <t>503000197645</t>
  </si>
  <si>
    <t>503000197651</t>
  </si>
  <si>
    <t>503000197654</t>
  </si>
  <si>
    <t>503000207475</t>
  </si>
  <si>
    <t>503000219757</t>
  </si>
  <si>
    <t>投影仪</t>
  </si>
  <si>
    <t>5000流明</t>
  </si>
  <si>
    <t>503000207474</t>
  </si>
  <si>
    <t>笔记本</t>
  </si>
  <si>
    <t>联想L430</t>
  </si>
  <si>
    <t>503000052363</t>
  </si>
  <si>
    <t>DELL</t>
  </si>
  <si>
    <t>热力分公司/垦利区/胜兴供热站库房</t>
  </si>
  <si>
    <t>503000198795</t>
  </si>
  <si>
    <t>503000174835</t>
  </si>
  <si>
    <t>佳能3500</t>
  </si>
  <si>
    <t>503000197095</t>
  </si>
  <si>
    <t>联想一体机</t>
  </si>
  <si>
    <t>M9201Z</t>
  </si>
  <si>
    <t>503000197632</t>
  </si>
  <si>
    <t>OPTIPLEX</t>
  </si>
  <si>
    <t>503000052172</t>
  </si>
  <si>
    <t>DELL3020</t>
  </si>
  <si>
    <t>503000052418</t>
  </si>
  <si>
    <t>DELL790</t>
  </si>
  <si>
    <t>503000053156</t>
  </si>
  <si>
    <t>笔记本电脑</t>
  </si>
  <si>
    <t>HPDV3</t>
  </si>
  <si>
    <t>热力分公司/工程中心/办公楼301</t>
  </si>
  <si>
    <t>503000169939</t>
  </si>
  <si>
    <t>ThinkPad   L430</t>
  </si>
  <si>
    <t>503000169940</t>
  </si>
  <si>
    <t>503000052045</t>
  </si>
  <si>
    <t>复印机</t>
  </si>
  <si>
    <t>166</t>
  </si>
  <si>
    <t>热力分公司/工程中心院内库房</t>
  </si>
  <si>
    <t>503000053171</t>
  </si>
  <si>
    <t>E305</t>
  </si>
  <si>
    <t>503000052003</t>
  </si>
  <si>
    <t>1055</t>
  </si>
  <si>
    <t>热力分公司/新能源运维部库房</t>
  </si>
  <si>
    <t>503000052090</t>
  </si>
  <si>
    <t>DELL745</t>
  </si>
  <si>
    <t>503000052163</t>
  </si>
  <si>
    <t>503000052164</t>
  </si>
  <si>
    <t>503000052217</t>
  </si>
  <si>
    <t>503000052316</t>
  </si>
  <si>
    <t>DELL330</t>
  </si>
  <si>
    <t>热力分公司/新能源运维部机关305</t>
  </si>
  <si>
    <t>503000174872</t>
  </si>
  <si>
    <t>松下PT-BX11</t>
  </si>
  <si>
    <t>503000196882</t>
  </si>
  <si>
    <t>OPTIPLEX380</t>
  </si>
  <si>
    <t>503000196883</t>
  </si>
  <si>
    <t>OPTIPLEX780</t>
  </si>
  <si>
    <t>503000196890</t>
  </si>
  <si>
    <t>DEll7010</t>
  </si>
  <si>
    <t>503000196893</t>
  </si>
  <si>
    <t>热力分公司/新能源兴河运维站</t>
  </si>
  <si>
    <t>503000200580</t>
  </si>
  <si>
    <t>503000229092</t>
  </si>
  <si>
    <t>THinkCentreM910t-NOOO</t>
  </si>
  <si>
    <t>503000258202</t>
  </si>
  <si>
    <t>激光打印机</t>
  </si>
  <si>
    <t>无</t>
  </si>
  <si>
    <t>503000052054</t>
  </si>
  <si>
    <t>DELL1200</t>
  </si>
  <si>
    <t>热力分公司/机关及直属/机关大楼6楼库房</t>
  </si>
  <si>
    <t>503000052130</t>
  </si>
  <si>
    <t>HP5200L</t>
  </si>
  <si>
    <t>503000053056</t>
  </si>
  <si>
    <t>DELLP09G</t>
  </si>
  <si>
    <t>503000053072</t>
  </si>
  <si>
    <t>DELLoptiplex980</t>
  </si>
  <si>
    <t>503000053073</t>
  </si>
  <si>
    <t>503000053074</t>
  </si>
  <si>
    <t>503000053075</t>
  </si>
  <si>
    <t>503000053080</t>
  </si>
  <si>
    <t>503000053081</t>
  </si>
  <si>
    <t>503000053082</t>
  </si>
  <si>
    <t>503000053084</t>
  </si>
  <si>
    <t>DELLE6410</t>
  </si>
  <si>
    <t>503000174365</t>
  </si>
  <si>
    <t>HP4050</t>
  </si>
  <si>
    <t>503000174398</t>
  </si>
  <si>
    <t>DELL260</t>
  </si>
  <si>
    <t>503000183271</t>
  </si>
  <si>
    <t>M8400</t>
  </si>
  <si>
    <t>503000183272</t>
  </si>
  <si>
    <t>503000183273</t>
  </si>
  <si>
    <t>503000183274</t>
  </si>
  <si>
    <t>503000053169</t>
  </si>
  <si>
    <t>数码相机</t>
  </si>
  <si>
    <t>S90</t>
  </si>
  <si>
    <t>503000183259</t>
  </si>
  <si>
    <t>G12</t>
  </si>
  <si>
    <t>503000183254</t>
  </si>
  <si>
    <t>照相机</t>
  </si>
  <si>
    <t>尼康800</t>
  </si>
  <si>
    <t>503000183255</t>
  </si>
  <si>
    <t>A3300</t>
  </si>
  <si>
    <t>503000186359</t>
  </si>
  <si>
    <t>佳能镜头</t>
  </si>
  <si>
    <t>EF24-70mmf/2.8L</t>
  </si>
  <si>
    <t>503000188458</t>
  </si>
  <si>
    <t>基础资料库</t>
  </si>
  <si>
    <t>503000177318</t>
  </si>
  <si>
    <t>503000183249</t>
  </si>
  <si>
    <t>SXC40MS</t>
  </si>
  <si>
    <t>503000053772</t>
  </si>
  <si>
    <t>变压器</t>
  </si>
  <si>
    <t>S11-M-400/10</t>
  </si>
  <si>
    <t>热力分公司/热计量院内</t>
  </si>
  <si>
    <t>503000053774</t>
  </si>
  <si>
    <t>合  计</t>
  </si>
  <si>
    <t>评估机构：山东万相资产评估事务所（普通合伙）</t>
  </si>
  <si>
    <t>填表日期：2025-5-13</t>
  </si>
  <si>
    <t>单位名称：中胜公司</t>
  </si>
  <si>
    <t>评估基准日：</t>
  </si>
  <si>
    <r>
      <rPr>
        <sz val="9"/>
        <color rgb="FF000000"/>
        <rFont val="仿宋_GB2312"/>
        <charset val="134"/>
      </rPr>
      <t>人民币：元</t>
    </r>
    <r>
      <rPr>
        <sz val="9"/>
        <color rgb="FF000000"/>
        <rFont val="仿宋_GB2312"/>
        <charset val="134"/>
      </rPr>
      <t xml:space="preserve"></t>
    </r>
  </si>
  <si>
    <t>使用单位</t>
  </si>
  <si>
    <t>部门名称</t>
  </si>
  <si>
    <r>
      <rPr>
        <b/>
        <sz val="9"/>
        <color rgb="FF000000"/>
        <rFont val="仿宋_GB2312"/>
        <charset val="134"/>
      </rPr>
      <t>资本化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仿宋_GB2312"/>
        <charset val="134"/>
      </rPr>
      <t>日期</t>
    </r>
    <r>
      <rPr>
        <b/>
        <sz val="9"/>
        <color rgb="FF000000"/>
        <rFont val="仿宋_GB2312"/>
        <charset val="134"/>
      </rPr>
      <t xml:space="preserve"></t>
    </r>
  </si>
  <si>
    <t>资产原值</t>
  </si>
  <si>
    <t>资产净额</t>
  </si>
  <si>
    <t>喷码</t>
  </si>
  <si>
    <r>
      <rPr>
        <b/>
        <sz val="9"/>
        <color rgb="FF000000"/>
        <rFont val="仿宋_GB2312"/>
        <charset val="134"/>
      </rPr>
      <t>金属材料价值估算过程（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仿宋_GB2312"/>
        <charset val="134"/>
      </rPr>
      <t>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</si>
  <si>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电机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仿宋_GB2312"/>
        <charset val="134"/>
      </rPr>
      <t>变压器价值（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仿宋_GB2312"/>
        <charset val="134"/>
      </rPr>
      <t>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</si>
  <si>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可再利用价值（</t>
    </r>
    <r>
      <rPr>
        <b/>
        <sz val="9"/>
        <color rgb="FF000000"/>
        <rFont val="Times New Roman"/>
        <charset val="134"/>
      </rPr>
      <t>3</t>
    </r>
    <r>
      <rPr>
        <b/>
        <sz val="9"/>
        <color rgb="FF000000"/>
        <rFont val="仿宋_GB2312"/>
        <charset val="134"/>
      </rPr>
      <t>）</t>
    </r>
    <r>
      <rPr>
        <b/>
        <sz val="9"/>
        <color rgb="FF000000"/>
        <rFont val="Times New Roman"/>
        <charset val="134"/>
      </rPr>
      <t xml:space="preserve"> </t>
    </r>
  </si>
  <si>
    <r>
      <rPr>
        <b/>
        <sz val="9"/>
        <color rgb="FF000000"/>
        <rFont val="宋体"/>
        <charset val="134"/>
      </rPr>
      <t>清理收入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微软雅黑"/>
        <charset val="134"/>
      </rPr>
      <t>不含税</t>
    </r>
    <r>
      <rPr>
        <b/>
        <sz val="9"/>
        <color rgb="FF000000"/>
        <rFont val="Times New Roman"/>
        <charset val="134"/>
      </rPr>
      <t xml:space="preserve">)</t>
    </r>
  </si>
  <si>
    <r>
      <rPr>
        <b/>
        <sz val="9"/>
        <color rgb="FF000000"/>
        <rFont val="仿宋_GB2312"/>
        <charset val="134"/>
      </rPr>
      <t>清理支出（不含税）</t>
    </r>
    <r>
      <rPr>
        <b/>
        <sz val="9"/>
        <color rgb="FF000000"/>
        <rFont val="仿宋_GB2312"/>
        <charset val="134"/>
      </rPr>
      <t xml:space="preserve"></t>
    </r>
  </si>
  <si>
    <t>实物评估结果描述</t>
  </si>
  <si>
    <r>
      <rPr>
        <b/>
        <sz val="9"/>
        <color rgb="FF000000"/>
        <rFont val="宋体"/>
        <charset val="134"/>
      </rPr>
      <t>工程量</t>
    </r>
    <r>
      <rPr>
        <b/>
        <sz val="9"/>
        <color rgb="FF000000"/>
        <rFont val="宋体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</si>
  <si>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理论重量依据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</si>
  <si>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备注</t>
    </r>
    <r>
      <rPr>
        <b/>
        <sz val="9"/>
        <color rgb="FF000000"/>
        <rFont val="仿宋_GB2312"/>
        <charset val="134"/>
      </rPr>
      <t xml:space="preserve"></t>
    </r>
  </si>
  <si>
    <t>是否有清理费用</t>
  </si>
  <si>
    <t>清理费用依据</t>
  </si>
  <si>
    <t>清理费用合计</t>
  </si>
  <si>
    <t>拆除费</t>
  </si>
  <si>
    <t>设备拉运费</t>
  </si>
  <si>
    <t>建筑垃圾外运费</t>
  </si>
  <si>
    <t>清砂费</t>
  </si>
  <si>
    <t>吊装费</t>
  </si>
  <si>
    <t>场地恢复费</t>
  </si>
  <si>
    <t>灌浆封堵费</t>
  </si>
  <si>
    <t>评估日期</t>
  </si>
  <si>
    <r>
      <rPr>
        <b/>
        <sz val="9"/>
        <color rgb="FF000000"/>
        <rFont val="宋体"/>
        <charset val="134"/>
      </rPr>
      <t>负责人</t>
    </r>
    <r>
      <rPr>
        <b/>
        <sz val="9"/>
        <color rgb="FF000000"/>
        <rFont val="宋体"/>
        <charset val="134"/>
      </rPr>
      <t xml:space="preserve"></t>
    </r>
  </si>
  <si>
    <r>
      <rPr>
        <b/>
        <sz val="9"/>
        <color rgb="FF000000"/>
        <rFont val="宋体"/>
        <charset val="134"/>
      </rPr>
      <t>评估人员</t>
    </r>
    <r>
      <rPr>
        <b/>
        <sz val="9"/>
        <color rgb="FF000000"/>
        <rFont val="宋体"/>
        <charset val="134"/>
      </rPr>
      <t xml:space="preserve"></t>
    </r>
  </si>
  <si>
    <r>
      <rPr>
        <b/>
        <sz val="9"/>
        <color rgb="FF000000"/>
        <rFont val="宋体"/>
        <charset val="134"/>
      </rPr>
      <t>参与人</t>
    </r>
    <r>
      <rPr>
        <b/>
        <sz val="9"/>
        <color rgb="FF000000"/>
        <rFont val="宋体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</si>
  <si>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理论重量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仿宋_GB2312"/>
        <charset val="134"/>
      </rPr>
      <t>公斤</t>
    </r>
    <r>
      <rPr>
        <b/>
        <sz val="9"/>
        <color rgb="FF000000"/>
        <rFont val="Times New Roman"/>
        <charset val="134"/>
      </rPr>
      <t xml:space="preserve">)</t>
    </r>
  </si>
  <si>
    <r>
      <rPr>
        <b/>
        <sz val="9"/>
        <color rgb="FF000000"/>
        <rFont val="仿宋_GB2312"/>
        <charset val="134"/>
      </rPr>
      <t>毁损率（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仿宋_GB2312"/>
        <charset val="134"/>
      </rPr>
      <t>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</si>
  <si>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核定重量（公斤）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</si>
  <si>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单价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仿宋_GB2312"/>
        <charset val="134"/>
      </rPr>
      <t>元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仿宋_GB2312"/>
        <charset val="134"/>
      </rPr>
      <t>吨）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</si>
  <si>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费用（元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仿宋_GB2312"/>
        <charset val="134"/>
      </rPr>
      <t>吨</t>
    </r>
    <r>
      <rPr>
        <b/>
        <sz val="9"/>
        <color rgb="FF000000"/>
        <rFont val="Times New Roman"/>
        <charset val="134"/>
      </rPr>
      <t xml:space="preserve">)</t>
    </r>
  </si>
  <si>
    <r>
      <rPr>
        <b/>
        <sz val="9"/>
        <color rgb="FF000000"/>
        <rFont val="仿宋_GB2312"/>
        <charset val="134"/>
      </rPr>
      <t>价值</t>
    </r>
    <r>
      <rPr>
        <b/>
        <sz val="9"/>
        <color rgb="FF000000"/>
        <rFont val="Times New Roman"/>
        <charset val="134"/>
      </rPr>
      <t xml:space="preserve">1</t>
    </r>
  </si>
  <si>
    <r>
      <rPr>
        <b/>
        <sz val="9"/>
        <color rgb="FF000000"/>
        <rFont val="仿宋_GB2312"/>
        <charset val="134"/>
      </rPr>
      <t>重量（公斤）</t>
    </r>
    <r>
      <rPr>
        <b/>
        <sz val="9"/>
        <color rgb="FF000000"/>
        <rFont val="仿宋_GB2312"/>
        <charset val="134"/>
      </rPr>
      <t xml:space="preserve"></t>
    </r>
  </si>
  <si>
    <r>
      <rPr>
        <b/>
        <sz val="9"/>
        <color rgb="FF000000"/>
        <rFont val="仿宋_GB2312"/>
        <charset val="134"/>
      </rPr>
      <t>价值</t>
    </r>
    <r>
      <rPr>
        <b/>
        <sz val="9"/>
        <color rgb="FF000000"/>
        <rFont val="Times New Roman"/>
        <charset val="134"/>
      </rPr>
      <t xml:space="preserve">2</t>
    </r>
  </si>
  <si>
    <t>中胜公司</t>
  </si>
  <si>
    <t>调速电机</t>
  </si>
  <si>
    <t>YCT280-8</t>
  </si>
  <si>
    <t>ZS-166</t>
  </si>
  <si>
    <t>经现场勘查，铭牌重量220kg</t>
  </si>
  <si>
    <t>铭牌重量</t>
  </si>
  <si>
    <t>是</t>
  </si>
  <si>
    <t>资产库价格</t>
  </si>
  <si>
    <t>李全</t>
  </si>
  <si>
    <t>权继颖、胡佳祺</t>
  </si>
  <si>
    <t>ZS-164</t>
  </si>
  <si>
    <t>ZS-165</t>
  </si>
  <si>
    <t>同类型设备重量</t>
  </si>
  <si>
    <t>计算机</t>
  </si>
  <si>
    <t>7040</t>
  </si>
  <si>
    <t>资产库</t>
  </si>
  <si>
    <t>ZS-181</t>
  </si>
  <si>
    <t>有主机，有显示器</t>
  </si>
  <si>
    <t>权继颖、王敏</t>
  </si>
  <si>
    <t>电脑服务器</t>
  </si>
  <si>
    <t>DELL320</t>
  </si>
  <si>
    <t>ZS-182</t>
  </si>
  <si>
    <t>大型主机</t>
  </si>
  <si>
    <t>DELL 7900</t>
  </si>
  <si>
    <t>ZS-184</t>
  </si>
  <si>
    <t>ZS-185</t>
  </si>
  <si>
    <t>DELL 9900</t>
  </si>
  <si>
    <t>ZS-186</t>
  </si>
  <si>
    <t>ZS-187</t>
  </si>
  <si>
    <t>3.2Ghz4GB500GB21.5LED16:9</t>
  </si>
  <si>
    <t>ZS-190</t>
  </si>
  <si>
    <t>平板式600dpiA348bit</t>
  </si>
  <si>
    <t>ZS-191</t>
  </si>
  <si>
    <t>完整</t>
  </si>
  <si>
    <t>联想计算机</t>
  </si>
  <si>
    <t>I5-4590-4GB-500GB-21.5</t>
  </si>
  <si>
    <t>ZS-192</t>
  </si>
  <si>
    <t>ZS-193</t>
  </si>
  <si>
    <t>ZS-194</t>
  </si>
  <si>
    <t>有主机，有显示器（大头）</t>
  </si>
  <si>
    <t>ZS-195</t>
  </si>
  <si>
    <t>中型打印机</t>
  </si>
  <si>
    <t>黑/A4\1200x1200/38/USB/1000/100/10</t>
  </si>
  <si>
    <t>ZS-196</t>
  </si>
  <si>
    <t>小型打印机</t>
  </si>
  <si>
    <t>3.1GHz4G512GB(固态)13.3</t>
  </si>
  <si>
    <t>ZS-197</t>
  </si>
  <si>
    <t>ZS-198</t>
  </si>
  <si>
    <t>ZS-199</t>
  </si>
  <si>
    <t>电脑主机</t>
  </si>
  <si>
    <t>ZS-200</t>
  </si>
  <si>
    <t>无主机，有显示器</t>
  </si>
  <si>
    <t>ZS-201</t>
  </si>
  <si>
    <t>惠普PRO CP1525N</t>
  </si>
  <si>
    <t>ZS-202</t>
  </si>
  <si>
    <t>打印机3</t>
  </si>
  <si>
    <t>ZS-203</t>
  </si>
  <si>
    <t>联想</t>
  </si>
  <si>
    <t>ZS-204</t>
  </si>
  <si>
    <t>中胜/机关/4楼储存室</t>
  </si>
  <si>
    <t>ZS3-1</t>
  </si>
  <si>
    <t>显示器、主机齐全</t>
  </si>
  <si>
    <t>李苗苗</t>
  </si>
  <si>
    <t>14-5459R</t>
  </si>
  <si>
    <t>ZS3-2</t>
  </si>
  <si>
    <t>3.4GHz4GB1TB21.5LED27HDMI+DP</t>
  </si>
  <si>
    <t>ZS3-3</t>
  </si>
  <si>
    <t>空调</t>
  </si>
  <si>
    <t>KFR-26GW1.2P</t>
  </si>
  <si>
    <t>ZS-177</t>
  </si>
  <si>
    <t>已拆除，挂式，有外机，有内机</t>
  </si>
  <si>
    <t>ZS-183</t>
  </si>
  <si>
    <t>KFR-50GW3P</t>
  </si>
  <si>
    <t>ZS-188</t>
  </si>
  <si>
    <t>KFR-23GW/K</t>
  </si>
  <si>
    <t>ZS-205</t>
  </si>
  <si>
    <t>ZS-206</t>
  </si>
  <si>
    <t>河23站库房</t>
  </si>
  <si>
    <t>ZS-39</t>
  </si>
  <si>
    <t>已拆除，柜式，有外机，有内机</t>
  </si>
  <si>
    <t>ZS-99</t>
  </si>
  <si>
    <t>ZS-97</t>
  </si>
  <si>
    <t>电视机</t>
  </si>
  <si>
    <t>ZS-178</t>
  </si>
  <si>
    <t>评估机构：山东万相资产评估事务所</t>
  </si>
  <si>
    <t>资产评估师：</t>
  </si>
  <si>
    <t>填表日期：2022年11月20日</t>
  </si>
  <si>
    <t>实物评估结果描述（AA列），包括但不限于以下内容，所在位置、权属、整体拍照等。具体根据资产类型要求如下：</t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</si>
  <si>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Calibri"/>
        <charset val="134"/>
      </rPr>
      <t>1</t>
    </r>
    <r>
      <rPr>
        <sz val="9"/>
        <color rgb="FF000000"/>
        <rFont val="宋体"/>
        <charset val="134"/>
      </rPr>
      <t>）房屋及构筑物类资产：建成时间、房屋结构（层数、类型、材质等）、构筑物整体和局部拍照、房屋面积（长、宽、高）、整体勘查成新率等；</t>
    </r>
    <r>
      <rPr>
        <sz val="9"/>
        <color rgb="FF000000"/>
        <rFont val="宋体"/>
        <charset val="134"/>
      </rPr>
      <t xml:space="preserve"></t>
    </r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</si>
  <si>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Calibri"/>
        <charset val="134"/>
      </rPr>
      <t>2</t>
    </r>
    <r>
      <rPr>
        <sz val="9"/>
        <color rgb="FF000000"/>
        <rFont val="宋体"/>
        <charset val="134"/>
      </rPr>
      <t>）管线类资产：管线起点、终点、埋深、管径、壁厚，管线深穿、龙门、起拱、变径、裸露的准确信息，以及管线穿孔的数量、地上附着物的情况。在管线的关键节点，一定要拍照、手机卫星定位；</t>
    </r>
    <r>
      <rPr>
        <sz val="9"/>
        <color rgb="FF000000"/>
        <rFont val="宋体"/>
        <charset val="134"/>
      </rPr>
      <t xml:space="preserve"></t>
    </r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</si>
  <si>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Calibri"/>
        <charset val="134"/>
      </rPr>
      <t>3</t>
    </r>
    <r>
      <rPr>
        <sz val="9"/>
        <color rgb="FF000000"/>
        <rFont val="宋体"/>
        <charset val="134"/>
      </rPr>
      <t>）机械设备资产：购建日期、整体和局部拍照、设备铭牌拍照（一定要清晰，如果没有应询问甲方现场人员落实关键信息）、整体勘查成新率等；</t>
    </r>
    <r>
      <rPr>
        <sz val="9"/>
        <color rgb="FF000000"/>
        <rFont val="宋体"/>
        <charset val="134"/>
      </rPr>
      <t xml:space="preserve"></t>
    </r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</si>
  <si>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Calibri"/>
        <charset val="134"/>
      </rPr>
      <t>4</t>
    </r>
    <r>
      <rPr>
        <sz val="9"/>
        <color rgb="FF000000"/>
        <rFont val="宋体"/>
        <charset val="134"/>
      </rPr>
      <t>）车辆类资产：机动车登记证书、行驶证、购置发票、是否正常年审、车辆铭牌、驾驶员侧里程表和变速箱、车辆对角线拍照（至少</t>
    </r>
    <r>
      <rPr>
        <sz val="9"/>
        <color rgb="FF000000"/>
        <rFont val="Calibri"/>
        <charset val="134"/>
      </rPr>
      <t>2</t>
    </r>
    <r>
      <rPr>
        <sz val="9"/>
        <color rgb="FF000000"/>
        <rFont val="宋体"/>
        <charset val="134"/>
      </rPr>
      <t>张，能看清车前部标志和车后部系列及型号）、发动机仓、车辆内部装饰，以及发动车辆后的情况、轮胎磨损情况、有无备胎、有无大的事故、有无大修、整体勘查成新率等</t>
    </r>
    <r>
      <rPr>
        <b/>
        <sz val="9"/>
        <color rgb="FF000000"/>
        <rFont val="宋体"/>
        <charset val="134"/>
      </rPr>
      <t>（仅限二手车评估）</t>
    </r>
    <r>
      <rPr>
        <sz val="9"/>
        <color rgb="FF000000"/>
        <rFont val="宋体"/>
        <charset val="134"/>
      </rPr>
      <t>；报废评估，整体拍照（带车牌号）、行驶证、登记证书三部分即可</t>
    </r>
    <r>
      <rPr>
        <sz val="9"/>
        <color rgb="FF000000"/>
        <rFont val="宋体"/>
        <charset val="134"/>
      </rPr>
      <t xml:space="preserve"></t>
    </r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</si>
  <si>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Calibri"/>
        <charset val="134"/>
      </rPr>
      <t>5</t>
    </r>
    <r>
      <rPr>
        <sz val="9"/>
        <color rgb="FF000000"/>
        <rFont val="宋体"/>
        <charset val="134"/>
      </rPr>
      <t>）通用设备类资产：设备型号、购置时间、勘查成新率、完整度（例如电脑的主机、显示器，或者空调的室内机、室外机），以及是否在用、有无故障、有无大修过等；</t>
    </r>
    <r>
      <rPr>
        <sz val="9"/>
        <color rgb="FF000000"/>
        <rFont val="宋体"/>
        <charset val="134"/>
      </rPr>
      <t xml:space="preserve"></t>
    </r>
  </si>
  <si>
    <t>（6）需拆除资产的勘查内容，包括但不限于以下内容：资产是否需要拆除下面的水泥基础（地下罐或地下池是否需要场地恢复），以及是否需要计算拆除费、清运费、场地恢复费，是否需要考虑工农关系费用等；</t>
  </si>
  <si>
    <t>公司代码</t>
  </si>
  <si>
    <t>主资产编码</t>
  </si>
  <si>
    <t>资产描述</t>
  </si>
  <si>
    <t>资产主号文本</t>
  </si>
  <si>
    <t>首次购置日期</t>
  </si>
  <si>
    <t>数量单位</t>
  </si>
  <si>
    <t>新单项资产类别</t>
  </si>
  <si>
    <t>生产厂家</t>
  </si>
  <si>
    <t>资产分类</t>
  </si>
  <si>
    <t>资产分类描述</t>
  </si>
  <si>
    <t>期末原值</t>
  </si>
  <si>
    <t>期末净值</t>
  </si>
  <si>
    <t>资金来源描述</t>
  </si>
  <si>
    <t>实物保管人姓名</t>
  </si>
  <si>
    <t>野营房</t>
  </si>
  <si>
    <t>7000*2600*2900</t>
  </si>
  <si>
    <t>2016.08.31</t>
  </si>
  <si>
    <t>2006.03.21</t>
  </si>
  <si>
    <t>座</t>
  </si>
  <si>
    <t>东营市兆鑫工贸有限责任公司</t>
  </si>
  <si>
    <t>土地、房屋及构筑物-房屋</t>
  </si>
  <si>
    <t>运行良好</t>
  </si>
  <si>
    <t>中胜/惠民分公司滨南管理区/滨603-1站</t>
  </si>
  <si>
    <t>2005.12.19</t>
  </si>
  <si>
    <t>中胜/惠民分公司滨南管理区/滨603-4站</t>
  </si>
  <si>
    <t>中胜/惠民分公司滨南管理区/其他</t>
  </si>
  <si>
    <t>中胜/惠民分公司滨南管理区/滨603-8站</t>
  </si>
  <si>
    <t>工具房</t>
  </si>
  <si>
    <t>9.5m*3m</t>
  </si>
  <si>
    <t>2004.05.01</t>
  </si>
  <si>
    <t>胜利油田物资供应处金属结构厂</t>
  </si>
  <si>
    <t>中胜/高青管理区/高20站</t>
  </si>
  <si>
    <t>8m*3.5m</t>
  </si>
  <si>
    <t>2006.06.07</t>
  </si>
  <si>
    <t>台孙建筑公司</t>
  </si>
  <si>
    <t>待修</t>
  </si>
  <si>
    <t>值班房</t>
  </si>
  <si>
    <t>84平方米</t>
  </si>
  <si>
    <t>2002.10.01</t>
  </si>
  <si>
    <t>栋</t>
  </si>
  <si>
    <t>未知的制造商</t>
  </si>
  <si>
    <t>已报废待拆除</t>
  </si>
  <si>
    <t>中胜/现河管理区/河55站</t>
  </si>
  <si>
    <t>63平方米</t>
  </si>
  <si>
    <t>中胜/现河管理区/河77站</t>
  </si>
  <si>
    <t>房屋</t>
  </si>
  <si>
    <t>2006.06.05</t>
  </si>
  <si>
    <t>中胜/机关/其他</t>
  </si>
  <si>
    <t>7m*2.6m*2.9m</t>
  </si>
  <si>
    <t>2007.11.27</t>
  </si>
  <si>
    <t>套/台</t>
  </si>
  <si>
    <t>7*2.6*2.9</t>
  </si>
  <si>
    <t>2009.02.24</t>
  </si>
  <si>
    <t>孙雷鸣</t>
  </si>
  <si>
    <t>中胜/高青管理区/本部</t>
  </si>
  <si>
    <t>58平方米</t>
  </si>
  <si>
    <t>2009.12.21</t>
  </si>
  <si>
    <t>中胜/现河管理区/河131站</t>
  </si>
  <si>
    <t>2010.09.21</t>
  </si>
  <si>
    <t>中胜/高青管理区/高20-X1站</t>
  </si>
  <si>
    <t>16.5*6*3.4</t>
  </si>
  <si>
    <t>2010.12.24</t>
  </si>
  <si>
    <t>中胜/现河管理区/河67-8站</t>
  </si>
  <si>
    <t>2011.04.20</t>
  </si>
  <si>
    <t>中胜/惠民分公司滨南管理区/滨601-X3站</t>
  </si>
  <si>
    <t>4*10</t>
  </si>
  <si>
    <t>2012.08.30</t>
  </si>
  <si>
    <t>中胜/高青管理区/高20-X5站</t>
  </si>
  <si>
    <t>7*2.6*2.9米</t>
  </si>
  <si>
    <t>2012.12.27</t>
  </si>
  <si>
    <t>3.3*3.6*6.2米*7间</t>
  </si>
  <si>
    <t>中胜/现河管理区/河73站</t>
  </si>
  <si>
    <t>2013.03.29</t>
  </si>
  <si>
    <t>中胜/滨城分公司滨南管理区/滨603-5站</t>
  </si>
  <si>
    <t>吴加芳</t>
  </si>
  <si>
    <t>中胜/滨城分公司滨南管理区/本部</t>
  </si>
  <si>
    <t>2013.11.12</t>
  </si>
  <si>
    <t>间</t>
  </si>
  <si>
    <t>2013.12.05</t>
  </si>
  <si>
    <t>套</t>
  </si>
  <si>
    <t>中胜/惠民分公司滨南管理区/滨601-X2站</t>
  </si>
  <si>
    <t>2013.12.07</t>
  </si>
  <si>
    <t>中胜/滨城分公司滨南管理区/滨603-6站</t>
  </si>
  <si>
    <t>平房</t>
  </si>
  <si>
    <t>2013.12.20</t>
  </si>
  <si>
    <t>中胜/现河管理区/河57-23站</t>
  </si>
  <si>
    <t>24m*6m*</t>
  </si>
  <si>
    <t>2014.12.24</t>
  </si>
  <si>
    <t>宋承民</t>
  </si>
  <si>
    <t>中胜/惠民分公司滨南管理区/滨601站</t>
  </si>
  <si>
    <t>13.7m*6.4m*3.2m</t>
  </si>
  <si>
    <t>2015.06.09</t>
  </si>
  <si>
    <t>中胜/牛庄管理区/牛1站</t>
  </si>
  <si>
    <t>10.5m*6.3m*3.7m</t>
  </si>
  <si>
    <t>中胜/牛庄管理区/牛1-X2站</t>
  </si>
  <si>
    <t>7m*2.5m*2.9m</t>
  </si>
  <si>
    <t>14m*5.6m*3.3m</t>
  </si>
  <si>
    <t>中胜/惠民分公司滨南管理区/林北1站</t>
  </si>
  <si>
    <t>12m*5.5m*3.1m</t>
  </si>
  <si>
    <t>6.8m*5.5m*2.9m</t>
  </si>
  <si>
    <t>6.2m*2.6m*2.5m</t>
  </si>
  <si>
    <t>6m*2.5m*2.5m</t>
  </si>
  <si>
    <t>2015.08.25</t>
  </si>
  <si>
    <t>胜利油田物华实业发展有限公司</t>
  </si>
  <si>
    <t>2015.11.20</t>
  </si>
  <si>
    <t>2017.11.30</t>
  </si>
  <si>
    <t>2017.12.25</t>
  </si>
  <si>
    <t>?胜利油田恒东建设工程有限公司</t>
  </si>
  <si>
    <t>围墙</t>
  </si>
  <si>
    <t>65m*30m*2m</t>
  </si>
  <si>
    <t>2018.06.12</t>
  </si>
  <si>
    <t>2004.06.01</t>
  </si>
  <si>
    <t>未知制造商</t>
  </si>
  <si>
    <t>中胜/现河管理区/其他</t>
  </si>
  <si>
    <t>106*2.1</t>
  </si>
  <si>
    <t>堵</t>
  </si>
  <si>
    <t>200*2.5</t>
  </si>
  <si>
    <t>2011.11.24</t>
  </si>
  <si>
    <t>410*2.2</t>
  </si>
  <si>
    <t>中胜/惠民分公司滨南管理区/滨603-9站</t>
  </si>
  <si>
    <t>49*2.1</t>
  </si>
  <si>
    <t>170*2.2</t>
  </si>
  <si>
    <t>卫生间</t>
  </si>
  <si>
    <t>（4.25+1*2）*1.8m+1.05*1.8m</t>
  </si>
  <si>
    <t>2018.11.05</t>
  </si>
  <si>
    <t>胜利油田恒东建设工程有限公司</t>
  </si>
  <si>
    <t>4.25m*2.8m*2.2m</t>
  </si>
  <si>
    <t>2018.12.17</t>
  </si>
  <si>
    <t>滨州市华立建筑安装工程有限公司</t>
  </si>
  <si>
    <t>中胜/滨城分公司滨南管理区/滨603-3站</t>
  </si>
  <si>
    <t>9×2.8×2.95m 钢制</t>
  </si>
  <si>
    <t>2019.08.28</t>
  </si>
  <si>
    <t>胜利油田鸿胜石油工程有限责任公</t>
  </si>
  <si>
    <t>河67-3井场围墙</t>
  </si>
  <si>
    <t>35米</t>
  </si>
  <si>
    <t>2019.11.21</t>
  </si>
  <si>
    <t>东营宏远建安有限公司</t>
  </si>
  <si>
    <t>70m*2.5m</t>
  </si>
  <si>
    <t>2019.10.25</t>
  </si>
  <si>
    <t>9.6M*5.45M*3.1M</t>
  </si>
  <si>
    <t>2019.10.10</t>
  </si>
  <si>
    <t>淄博同源市政工程有限公司</t>
  </si>
  <si>
    <t>河侧59油井围墙</t>
  </si>
  <si>
    <t>80m*0.24m*2.5m</t>
  </si>
  <si>
    <t>2020.02.26</t>
  </si>
  <si>
    <t>胜利油田中胜实业有限公司</t>
  </si>
  <si>
    <t>80M*0.24M*2.5M</t>
  </si>
  <si>
    <t>2020.12.24</t>
  </si>
  <si>
    <t>139M*2.2M</t>
  </si>
  <si>
    <t>2021.09.30</t>
  </si>
  <si>
    <t>中胜/东营区分公司现河管理区/河55站</t>
  </si>
  <si>
    <t>中胜/东营区分公司现河管理区/河67-8站</t>
  </si>
  <si>
    <t>中胜/东营区分公司现河管理区/河57-23站</t>
  </si>
  <si>
    <t>中胜/东营区分公司现河管理区/河77站</t>
  </si>
  <si>
    <t>9×2.8×2.95m钢制</t>
  </si>
  <si>
    <t>中胜/东营区分公司现河管理区/其他</t>
  </si>
  <si>
    <t>中胜/东营区分公司现河管理区/河131站</t>
  </si>
  <si>
    <t>中胜/东营区分公司现河管理区/河73站</t>
  </si>
  <si>
    <t>中胜/东营区分公司牛庄管理区/牛1-X2站</t>
  </si>
  <si>
    <t>中胜/东营区分公司牛庄管理区/牛1站</t>
  </si>
  <si>
    <t>井场操作间活动房</t>
  </si>
  <si>
    <t>\9×2.8×2.95m钢制</t>
  </si>
  <si>
    <t>2021.12.08</t>
  </si>
  <si>
    <t>山东厚俞实业有限公司</t>
  </si>
  <si>
    <t>2021.12.30</t>
  </si>
  <si>
    <t>225米</t>
  </si>
  <si>
    <t>土地、房屋及构筑物-构筑物</t>
  </si>
  <si>
    <t>停车棚</t>
  </si>
  <si>
    <t>2.7*8.3*12.6</t>
  </si>
  <si>
    <t>滨州市三江工贸有限责任公司</t>
  </si>
  <si>
    <t>围墙建筑</t>
  </si>
  <si>
    <t>240*2.2</t>
  </si>
  <si>
    <t>井场土建及围墙建筑</t>
  </si>
  <si>
    <t>190*202,6*8.5*0.6</t>
  </si>
  <si>
    <t>围墙及地面工程</t>
  </si>
  <si>
    <t>PVC围墙80米，C25土场456平方米</t>
  </si>
  <si>
    <t>4.5m*1.6m*2.45m</t>
  </si>
  <si>
    <t>2014.12.25</t>
  </si>
  <si>
    <t>工具棚</t>
  </si>
  <si>
    <t>7m*5m*3.5m</t>
  </si>
  <si>
    <t>防雨棚</t>
  </si>
  <si>
    <t>15m*7.1m*3.1m</t>
  </si>
  <si>
    <t>223.40m</t>
  </si>
  <si>
    <t>2015.09.28</t>
  </si>
  <si>
    <t>M5.0砂浆转基础</t>
  </si>
  <si>
    <t>2015.12.23</t>
  </si>
  <si>
    <t>吉普车</t>
  </si>
  <si>
    <t>SCT6490</t>
  </si>
  <si>
    <t>2005.01.30</t>
  </si>
  <si>
    <t>辆</t>
  </si>
  <si>
    <t>未知的生产厂家</t>
  </si>
  <si>
    <t>鲁ED6678</t>
  </si>
  <si>
    <t>中胜/机关/综合管理部（董事会办公室）</t>
  </si>
  <si>
    <t>小轿车</t>
  </si>
  <si>
    <t>别克SGM6517GL8</t>
  </si>
  <si>
    <t>2006.07.14</t>
  </si>
  <si>
    <t>鲁EF2965</t>
  </si>
  <si>
    <t>电焊机</t>
  </si>
  <si>
    <t>BX1-300F-3</t>
  </si>
  <si>
    <t>2001.06.01</t>
  </si>
  <si>
    <t>台</t>
  </si>
  <si>
    <t>SHW190</t>
  </si>
  <si>
    <t>1998.12.01</t>
  </si>
  <si>
    <t>手机</t>
  </si>
  <si>
    <t>测试仪</t>
  </si>
  <si>
    <t>金时3+（05）型</t>
  </si>
  <si>
    <t>2005.09.19</t>
  </si>
  <si>
    <t>监控系统</t>
  </si>
  <si>
    <t>T199WX</t>
  </si>
  <si>
    <t>2008.02.03</t>
  </si>
  <si>
    <t>2009.02.13</t>
  </si>
  <si>
    <t>格力公司</t>
  </si>
  <si>
    <t>中胜/机关/企业管理部</t>
  </si>
  <si>
    <t>KFRD-60LW/A(QXF)</t>
  </si>
  <si>
    <t>青岛海信空调制造有限公司</t>
  </si>
  <si>
    <t>待报废</t>
  </si>
  <si>
    <t>中胜/现河管理区/本部</t>
  </si>
  <si>
    <t>2009.03.24</t>
  </si>
  <si>
    <t>2009.03.23</t>
  </si>
  <si>
    <t>戴尔中国有限公司</t>
  </si>
  <si>
    <t>中胜/机关/物资部</t>
  </si>
  <si>
    <t>2009.07.28</t>
  </si>
  <si>
    <t>珠海格力电器股份有限公司</t>
  </si>
  <si>
    <t>FF-0506</t>
  </si>
  <si>
    <t>中胜/机关/总经办</t>
  </si>
  <si>
    <t>测定仪</t>
  </si>
  <si>
    <t>TB1000-6A</t>
  </si>
  <si>
    <t>2009.09.10</t>
  </si>
  <si>
    <t>DELL360</t>
  </si>
  <si>
    <t>2009.11.12</t>
  </si>
  <si>
    <t>Think PadX200</t>
  </si>
  <si>
    <t>2009.12.09</t>
  </si>
  <si>
    <t>联想北京有限公司</t>
  </si>
  <si>
    <t>4004HC-S</t>
  </si>
  <si>
    <t>2009.12.18</t>
  </si>
  <si>
    <t>山东润通通信有限公司</t>
  </si>
  <si>
    <t>CK37KL</t>
  </si>
  <si>
    <t>2010.05.28</t>
  </si>
  <si>
    <t>E5400</t>
  </si>
  <si>
    <t>DELL 980</t>
  </si>
  <si>
    <t>2010.09.01</t>
  </si>
  <si>
    <t>KFR-32G</t>
  </si>
  <si>
    <t>KFR-26G</t>
  </si>
  <si>
    <t>2010.09.26</t>
  </si>
  <si>
    <t>流量计量系统</t>
  </si>
  <si>
    <t>RCCT39</t>
  </si>
  <si>
    <t>2010.11.29</t>
  </si>
  <si>
    <t>条</t>
  </si>
  <si>
    <t>2011.06.29</t>
  </si>
  <si>
    <t>中胜/机关/安全生产部</t>
  </si>
  <si>
    <t>DELL7900</t>
  </si>
  <si>
    <t>联想公司</t>
  </si>
  <si>
    <t>联想Z470</t>
  </si>
  <si>
    <t>惠普公司</t>
  </si>
  <si>
    <t>惠普1606</t>
  </si>
  <si>
    <t>惠普中国有限公司</t>
  </si>
  <si>
    <t>长城哈弗H5旅行车</t>
  </si>
  <si>
    <t>长城CC6460KM07</t>
  </si>
  <si>
    <t>2011.07.29</t>
  </si>
  <si>
    <t>长城汽车公司</t>
  </si>
  <si>
    <t>鲁E8N336</t>
  </si>
  <si>
    <t>中胜/惠民分公司滨南管理区/本部</t>
  </si>
  <si>
    <t>佳能一体机</t>
  </si>
  <si>
    <t>2011.07.13</t>
  </si>
  <si>
    <t>佳能公司</t>
  </si>
  <si>
    <t>格力KFR-26GW</t>
  </si>
  <si>
    <t>2011.08.24</t>
  </si>
  <si>
    <t>2011.10.17</t>
  </si>
  <si>
    <t>南天公司</t>
  </si>
  <si>
    <t>取暖壁挂炉</t>
  </si>
  <si>
    <t>JLG20-S2</t>
  </si>
  <si>
    <t>2011.11.08</t>
  </si>
  <si>
    <t>成都前锋电子有限责任公司</t>
  </si>
  <si>
    <t>打印机1</t>
  </si>
  <si>
    <t>2012.02.22</t>
  </si>
  <si>
    <t>2012.02.28</t>
  </si>
  <si>
    <t>打印机2</t>
  </si>
  <si>
    <t>2012.03.26</t>
  </si>
  <si>
    <t>打印机4</t>
  </si>
  <si>
    <t>已清理(封堵)待核销</t>
  </si>
  <si>
    <t>电子汽车衡</t>
  </si>
  <si>
    <t>SCS-50(3*10)</t>
  </si>
  <si>
    <t>2012.04.29</t>
  </si>
  <si>
    <t>HS8116海康</t>
  </si>
  <si>
    <t>2012.05.22</t>
  </si>
  <si>
    <t>HBT-Z880KN</t>
  </si>
  <si>
    <t>质量流量计</t>
  </si>
  <si>
    <t>RCC138AH</t>
  </si>
  <si>
    <t>东营市日鑫科技开发有限公司</t>
  </si>
  <si>
    <t>摄像机</t>
  </si>
  <si>
    <t>HDR-PT580E</t>
  </si>
  <si>
    <t>2013.01.30</t>
  </si>
  <si>
    <t>3+（05版)</t>
  </si>
  <si>
    <t>个</t>
  </si>
  <si>
    <t>北京金时有限公司</t>
  </si>
  <si>
    <t>2013.05.14</t>
  </si>
  <si>
    <t>上电工程</t>
  </si>
  <si>
    <t>2013.05.22</t>
  </si>
  <si>
    <t>高青双杰电力实业有限公司</t>
  </si>
  <si>
    <t>调节阀</t>
  </si>
  <si>
    <t>2013.05.24</t>
  </si>
  <si>
    <t>换热气设备</t>
  </si>
  <si>
    <t>2013.05.29</t>
  </si>
  <si>
    <t>青岛信泰压力容器有限公司</t>
  </si>
  <si>
    <t>惠普1319F一体机</t>
  </si>
  <si>
    <t>2013.06.29</t>
  </si>
  <si>
    <t>东营东来商贸有限公司</t>
  </si>
  <si>
    <t>2013.07.12</t>
  </si>
  <si>
    <t>2013.07.24</t>
  </si>
  <si>
    <t>玻璃钢罐</t>
  </si>
  <si>
    <t>2013.07.23</t>
  </si>
  <si>
    <t>变频控制柜</t>
  </si>
  <si>
    <t>QYB-2/55</t>
  </si>
  <si>
    <t>2013.07.29</t>
  </si>
  <si>
    <t>水处理装置</t>
  </si>
  <si>
    <t>2013.12.03</t>
  </si>
  <si>
    <t>东营巨嘉环保设备有限责任公司</t>
  </si>
  <si>
    <t>永磁电机</t>
  </si>
  <si>
    <t>TNYC250M2-12/30KW380V电机和5V5、5V8皮带轮</t>
  </si>
  <si>
    <t>配电柜</t>
  </si>
  <si>
    <t>XL-21</t>
  </si>
  <si>
    <t>2013.12.04</t>
  </si>
  <si>
    <t>东营万邦电气设备有限责任公司</t>
  </si>
  <si>
    <t>S11-M-50/10-0.4</t>
  </si>
  <si>
    <t>戴尔Optiplex 3010MT</t>
  </si>
  <si>
    <t>采暖壁挂炉</t>
  </si>
  <si>
    <t>G18-S2</t>
  </si>
  <si>
    <t>2013.12.17</t>
  </si>
  <si>
    <t>DELL3010</t>
  </si>
  <si>
    <t>2013.12.25</t>
  </si>
  <si>
    <t>2014.04.28</t>
  </si>
  <si>
    <t>2014.06.27</t>
  </si>
  <si>
    <t>格力空调</t>
  </si>
  <si>
    <t>1.5P</t>
  </si>
  <si>
    <t>2014.07.28</t>
  </si>
  <si>
    <t>5200打印机</t>
  </si>
  <si>
    <t>HP5201</t>
  </si>
  <si>
    <t>2014.09.25</t>
  </si>
  <si>
    <t>滨州市崇宇商贸有限公司</t>
  </si>
  <si>
    <t>中胜/滨城分公司滨南管理区/其他</t>
  </si>
  <si>
    <t>泰安市泰山宏达衡器有限公司</t>
  </si>
  <si>
    <t>2014.12.26</t>
  </si>
  <si>
    <t>40立方米</t>
  </si>
  <si>
    <t>2013.07.30</t>
  </si>
  <si>
    <t>胜利油田新大管业科技发展有限公司</t>
  </si>
  <si>
    <t>2007.11.13</t>
  </si>
  <si>
    <t>KFR-24GW/K</t>
  </si>
  <si>
    <t>KFR-25GW/K</t>
  </si>
  <si>
    <t>2009.12.25</t>
  </si>
  <si>
    <t>2010.09.19</t>
  </si>
  <si>
    <t>过滤器</t>
  </si>
  <si>
    <t>KFR-26GW(1.2P)</t>
  </si>
  <si>
    <t>2015.06.29</t>
  </si>
  <si>
    <t>KFR-32GW</t>
  </si>
  <si>
    <t>1.2P</t>
  </si>
  <si>
    <t>中胜/机关/合同部</t>
  </si>
  <si>
    <t>KFR-72LW3P</t>
  </si>
  <si>
    <t>2015.09.29</t>
  </si>
  <si>
    <t>惠普M701N</t>
  </si>
  <si>
    <t>2015.10.27</t>
  </si>
  <si>
    <t>2015.11.16</t>
  </si>
  <si>
    <t>格力</t>
  </si>
  <si>
    <t>数控乳化原油含水测定仪</t>
  </si>
  <si>
    <t>TB1K-6BC</t>
  </si>
  <si>
    <t>东营同博石油电子仪器有限公司</t>
  </si>
  <si>
    <t>监控装置</t>
  </si>
  <si>
    <t>DS-2DZ2116</t>
  </si>
  <si>
    <t>2015.11.26</t>
  </si>
  <si>
    <t>Canon-F120</t>
  </si>
  <si>
    <t>2015.12.21</t>
  </si>
  <si>
    <t>2016.05.30</t>
  </si>
  <si>
    <t>0040232960 东营区兴达实业有限责任公司</t>
  </si>
  <si>
    <t>2016.07.26</t>
  </si>
  <si>
    <t>14-5460R</t>
  </si>
  <si>
    <t>2016.08.26</t>
  </si>
  <si>
    <t>2016.11.04</t>
  </si>
  <si>
    <t>柴油发电机组</t>
  </si>
  <si>
    <t>110KW380V50Hz3相手动</t>
  </si>
  <si>
    <t>110KW230/400V198A50HZ1500R/MIN</t>
  </si>
  <si>
    <t>2017.05.08</t>
  </si>
  <si>
    <t>潍坊华鑫电机有限公司</t>
  </si>
  <si>
    <t>2017.07.19</t>
  </si>
  <si>
    <t>联想（北京）有限公司</t>
  </si>
  <si>
    <t>油井配电箱</t>
  </si>
  <si>
    <t>800×650×350-180A3回路</t>
  </si>
  <si>
    <t>2017.09.12</t>
  </si>
  <si>
    <t>山东胜利海通集团东营天蓝节能科</t>
  </si>
  <si>
    <t>激光/A4/彩27USB1000/100/10</t>
  </si>
  <si>
    <t>激光A4彩</t>
  </si>
  <si>
    <t>2017.11.20</t>
  </si>
  <si>
    <t>中国惠普有限公司</t>
  </si>
  <si>
    <t>激光/A4/黑38USB1000/100/10</t>
  </si>
  <si>
    <t>激光A4黑</t>
  </si>
  <si>
    <t>平板式A4</t>
  </si>
  <si>
    <t>上海中晶科技有限公司</t>
  </si>
  <si>
    <t>激光/A4/黑25USB10/100RJ45</t>
  </si>
  <si>
    <t>M706n</t>
  </si>
  <si>
    <t>激光A3黑</t>
  </si>
  <si>
    <t>中胜/机关/人力资源部</t>
  </si>
  <si>
    <t>2017.11.21</t>
  </si>
  <si>
    <t>微型摄像机</t>
  </si>
  <si>
    <t>存储卡式/1920</t>
  </si>
  <si>
    <t>2017.11.22</t>
  </si>
  <si>
    <t>部</t>
  </si>
  <si>
    <t>上海索广电子有限公司</t>
  </si>
  <si>
    <t>2017.11.25</t>
  </si>
  <si>
    <t>配电箱</t>
  </si>
  <si>
    <t>不锈钢XL-630A10回路落地户外</t>
  </si>
  <si>
    <t>2017.11.27</t>
  </si>
  <si>
    <t>山东金华东电气设备有限公司</t>
  </si>
  <si>
    <t>不锈钢XL-630A7回路落地户外</t>
  </si>
  <si>
    <t>格力分体式3.2kW挂壁5级</t>
  </si>
  <si>
    <t>不锈钢XL-630A3回路落地户外</t>
  </si>
  <si>
    <t>2017.12.04</t>
  </si>
  <si>
    <t>胜利通海集团天蓝科技有限公司</t>
  </si>
  <si>
    <t>格力壁挂式空调</t>
  </si>
  <si>
    <t>白色长100cm*宽30CM*高40cm</t>
  </si>
  <si>
    <t>变频器</t>
  </si>
  <si>
    <t>国产30kW380V有输入电抗器</t>
  </si>
  <si>
    <t>深圳市英威腾电气股份有限公司</t>
  </si>
  <si>
    <t>惠普打印机</t>
  </si>
  <si>
    <t>激光1200x1200黑A438USB</t>
  </si>
  <si>
    <t>2017.12.01</t>
  </si>
  <si>
    <t>KSA型</t>
  </si>
  <si>
    <t>胜利油田华滨福利机电有限责任公</t>
  </si>
  <si>
    <t>机架式服务器</t>
  </si>
  <si>
    <t>2×2.3GHz64GB2×900GB</t>
  </si>
  <si>
    <t>2017.12.27</t>
  </si>
  <si>
    <t>东营市立天地电子科技有限责任公</t>
  </si>
  <si>
    <t>激光/1200x1200/黑/A438USB1000/100/10</t>
  </si>
  <si>
    <t>3.4GHz4GB1TB21.5LED16:9</t>
  </si>
  <si>
    <t>2018.08.08</t>
  </si>
  <si>
    <t>惠普LaserjetMFPM436nda黑白\41A3高速600dpi10/100/10</t>
  </si>
  <si>
    <t>3.2GHz4GB500GB21.5LED16:9</t>
  </si>
  <si>
    <t>投影机</t>
  </si>
  <si>
    <t>4000流明1920×1080、30—300英寸3D</t>
  </si>
  <si>
    <t>1200x1200黑A4/38/USB/1000/100/10</t>
  </si>
  <si>
    <t>2018.08.13</t>
  </si>
  <si>
    <t>3.4GHz4GB1TB21.5LED16:9和LED27HDMI+DP</t>
  </si>
  <si>
    <t>2018.08.09</t>
  </si>
  <si>
    <t>储水式电热水器</t>
  </si>
  <si>
    <t>AO史密斯80L</t>
  </si>
  <si>
    <t>2018.09.18</t>
  </si>
  <si>
    <t>东营金丰正阳科技发展有限公司</t>
  </si>
  <si>
    <t>海信55英寸LED液晶电视机</t>
  </si>
  <si>
    <t>55英寸高清网络功能座架</t>
  </si>
  <si>
    <t>2018.11.02</t>
  </si>
  <si>
    <t>海信39英寸LED液晶电视机</t>
  </si>
  <si>
    <t>39英寸高清网络功能座架</t>
  </si>
  <si>
    <t>分体式3.2Kw挂壁式</t>
  </si>
  <si>
    <t>3.2GHz4GB500GB21.5”LED16:9</t>
  </si>
  <si>
    <t>2018.11.13</t>
  </si>
  <si>
    <t>海信42英寸液晶电视机</t>
  </si>
  <si>
    <t>42英寸 超高清（4K）带网络挂架</t>
  </si>
  <si>
    <t>3.6GHz 4GB 500GB 21.5”LED16:9</t>
  </si>
  <si>
    <t>2018.12.18</t>
  </si>
  <si>
    <t>AO史密斯 80L</t>
  </si>
  <si>
    <t>LaserjetproM403d</t>
  </si>
  <si>
    <t>黑/A4\1200x1200/25/USB/10/100/45</t>
  </si>
  <si>
    <t>2018.12.24</t>
  </si>
  <si>
    <t>东营市立天地电子科技有限责任公司</t>
  </si>
  <si>
    <t>电冰箱</t>
  </si>
  <si>
    <t>海尔258L两门1级</t>
  </si>
  <si>
    <t>3.2GHz 4GB 500GB 21.5”LED16:9</t>
  </si>
  <si>
    <t>2019.03.21</t>
  </si>
  <si>
    <t>台式电脑（服务器）</t>
  </si>
  <si>
    <t>中胜/机关/生产运行指挥中心</t>
  </si>
  <si>
    <t>3.6Ghz4GB500GB21.5LED16:9</t>
  </si>
  <si>
    <t>便携式防爆作业视频监控终端</t>
  </si>
  <si>
    <t>便携式</t>
  </si>
  <si>
    <t>浪潮软件集团有限公司</t>
  </si>
  <si>
    <t>京瓷35张/分钟带传真带输稿器（一体机）</t>
  </si>
  <si>
    <t>35张/分钟带传真带输稿器</t>
  </si>
  <si>
    <t>柱塞式往复泵</t>
  </si>
  <si>
    <t>5～10m3/h 回注污水30～40MPa</t>
  </si>
  <si>
    <t>2019.11.14</t>
  </si>
  <si>
    <t>宁波钱湖石油设备有限公司</t>
  </si>
  <si>
    <t>600x600dpi 黑白 A4 18ppmUSB 2</t>
  </si>
  <si>
    <t>2019.11.25</t>
  </si>
  <si>
    <t>东营市瑞创科技有限责任公司</t>
  </si>
  <si>
    <t>3.6GHz 4GB 500GB 21.5”LED，600x600dpi 黑白 A4 18p</t>
  </si>
  <si>
    <t>激光彩色打印机</t>
  </si>
  <si>
    <t>600x600 彩 A4 27 USB1000/100/10</t>
  </si>
  <si>
    <t>60英寸 高清 网络功能 座架</t>
  </si>
  <si>
    <t>2019.12.09</t>
  </si>
  <si>
    <t>格力 挂式 3.2kW 挂壁式 3级</t>
  </si>
  <si>
    <t>四川旭丰格力电器销售有限公司</t>
  </si>
  <si>
    <t>格力 柜式 7.2kW 落地式 3级 3匹</t>
  </si>
  <si>
    <t>视频设备</t>
  </si>
  <si>
    <t>65英寸超高清（4K）3D带网 挂架</t>
  </si>
  <si>
    <t>2019.12.16</t>
  </si>
  <si>
    <t>3.1GHz 4G 500GB 14"</t>
  </si>
  <si>
    <t>2019.12.17</t>
  </si>
  <si>
    <t>针式打印机</t>
  </si>
  <si>
    <t>EPSON LQ-106KF</t>
  </si>
  <si>
    <t>3.1GHz 4GB 512GB  SSD 14"</t>
  </si>
  <si>
    <t>高拍式 2400×2400dpi A4 48bit</t>
  </si>
  <si>
    <t>3.2GHz 6核 8GB 128GB+1TB 21.5"</t>
  </si>
  <si>
    <t>2019.11.15</t>
  </si>
  <si>
    <t>2019.12.23</t>
  </si>
  <si>
    <t>3.0GHz 6核 8GB 128GB+1TB 21.5"</t>
  </si>
  <si>
    <t>2019.12.26</t>
  </si>
  <si>
    <t>油水分离浮动调节装置</t>
  </si>
  <si>
    <t>1.6MPa 1500m3 DN150</t>
  </si>
  <si>
    <t>胜利油田兴通建设工程有限责任公司</t>
  </si>
  <si>
    <t>防爆手持智能终端</t>
  </si>
  <si>
    <t>UG802TD 集思宝 72通道</t>
  </si>
  <si>
    <t>东营市中信同创石油科技有限公司</t>
  </si>
  <si>
    <t>3.0GHz 8GB 128GB+1TB</t>
  </si>
  <si>
    <t>2020.08.26</t>
  </si>
  <si>
    <t>佳能XF405 闪存式DV600万以上</t>
  </si>
  <si>
    <t>2020.12.29</t>
  </si>
  <si>
    <t>深圳齐心集团股份有限公司</t>
  </si>
  <si>
    <t>壁挂炉</t>
  </si>
  <si>
    <t>50L壁挂式</t>
  </si>
  <si>
    <t>一出科技发展有限责任公司</t>
  </si>
  <si>
    <t>LED液晶电视</t>
  </si>
  <si>
    <t>65英寸超高清</t>
  </si>
  <si>
    <t>10倍24-105mm配储存卡、包、电池</t>
  </si>
  <si>
    <t>上海晨光科力普办公用品有限公司</t>
  </si>
  <si>
    <t>分气包</t>
  </si>
  <si>
    <t>Pw2.5MPa Ф600 H=2290</t>
  </si>
  <si>
    <t>山东联盟特种装备有限公司</t>
  </si>
  <si>
    <t>中胜/梁14合作管理区/乔庄油田</t>
  </si>
  <si>
    <t>Pw2.5MPa Φ426 H=1570</t>
  </si>
  <si>
    <t>多功能一体机\28ppm 1200x1200dpi</t>
  </si>
  <si>
    <t>2020.12.26</t>
  </si>
  <si>
    <t>1200x1200dpi 黑白 A3 30ppmUSB</t>
  </si>
  <si>
    <t>600x600dpi 黑白 A4 38ppm</t>
  </si>
  <si>
    <t>柜式 7.2kW 落地式 1级 变频</t>
  </si>
  <si>
    <t>2020.12.25</t>
  </si>
  <si>
    <t>山东广海智能科技有限公司</t>
  </si>
  <si>
    <t>挂式 3.5kW 挂壁式 1级 变频</t>
  </si>
  <si>
    <t>中胜/牛庄管理区/本部</t>
  </si>
  <si>
    <t>ThinkpadT490</t>
  </si>
  <si>
    <t>1.8GHz 8GB 512GB  SSD 14"</t>
  </si>
  <si>
    <t>联想笔记本电脑</t>
  </si>
  <si>
    <t>ThinkPadT490</t>
  </si>
  <si>
    <t>2.9GHz 8GB 128GB+1TB</t>
  </si>
  <si>
    <t>60英寸高清网络功能座架</t>
  </si>
  <si>
    <t>中胜/东营区分公司现河管理区/本部</t>
  </si>
  <si>
    <t>3.0GHz6核8GB128GB+1TB21.5"</t>
  </si>
  <si>
    <t>UG802TD集思宝72通道</t>
  </si>
  <si>
    <t>2.9GHz8GB128GB+1TB</t>
  </si>
  <si>
    <t>格力挂式3.2kW挂壁式3级</t>
  </si>
  <si>
    <t>1200x1200dpi黑白A330ppmUSB</t>
  </si>
  <si>
    <t>5～10m3/h回注污水30～40MPa</t>
  </si>
  <si>
    <t>ThinkPadX200</t>
  </si>
  <si>
    <t>1.6MPa1500m3DN150</t>
  </si>
  <si>
    <t>格力柜式7.2kW落地式3级3匹</t>
  </si>
  <si>
    <t>挂式3.5kW挂壁式1级变频</t>
  </si>
  <si>
    <t>1.8GHz8GB512GBSSD14"</t>
  </si>
  <si>
    <t>中胜/东营区分公司牛庄管理区/本部</t>
  </si>
  <si>
    <t>低压异步电动机</t>
  </si>
  <si>
    <t>\160-L/4-WF1/150.382级IP55FB3</t>
  </si>
  <si>
    <t>2021.12.09</t>
  </si>
  <si>
    <t>胜利油田顺天节能技术有限公司</t>
  </si>
  <si>
    <t>永磁电动机</t>
  </si>
  <si>
    <t>\TYJX280S-8-370.38IP55F</t>
  </si>
  <si>
    <t>2021.12.10</t>
  </si>
  <si>
    <t>TYJX250M-8-300.38IP55F</t>
  </si>
  <si>
    <t>\0～5m3/h回注污水30～40MPa</t>
  </si>
  <si>
    <t>电机</t>
  </si>
  <si>
    <t>\200-L1/6-WF1/18.5-2级B3</t>
  </si>
  <si>
    <t>视频会议</t>
  </si>
  <si>
    <t>视频会议86英寸</t>
  </si>
  <si>
    <t>2021.12.25</t>
  </si>
  <si>
    <t>洗衣机</t>
  </si>
  <si>
    <t>小天鹅10kg1级</t>
  </si>
  <si>
    <t>海尔冷柜</t>
  </si>
  <si>
    <t>冷冻柜\海尔518L220V</t>
  </si>
  <si>
    <t>2021.12.23</t>
  </si>
  <si>
    <t>冷藏保鲜冷饮柜</t>
  </si>
  <si>
    <t>立式陈列柜\880L立式双开门</t>
  </si>
  <si>
    <t>和面机</t>
  </si>
  <si>
    <t>压面机\乐创440×310×860mm50kg/小时1300W</t>
  </si>
  <si>
    <t>压面机\乐创440×310×860mm50kg/小时LC-3001300WIPX1</t>
  </si>
  <si>
    <t>冷冻柜</t>
  </si>
  <si>
    <t>LED液晶电视机</t>
  </si>
  <si>
    <t>LED液晶电视机\50英寸3840×2160挂架</t>
  </si>
  <si>
    <t>中胜/东营区-王73合作管理区</t>
  </si>
  <si>
    <t>电热水器</t>
  </si>
  <si>
    <t>电热水器\卡萨帝60L</t>
  </si>
  <si>
    <t>电动三轮车</t>
  </si>
  <si>
    <t>电动三轮车\车厢长1.6m</t>
  </si>
  <si>
    <t>电动三轮车\车厢长1.6M</t>
  </si>
  <si>
    <t>海尔家用冰箱</t>
  </si>
  <si>
    <t>电冰箱\海尔328L两门2级</t>
  </si>
  <si>
    <t>联想3.1GHz6核8GB1TB+256GBSSD</t>
  </si>
  <si>
    <t>2021.12.28</t>
  </si>
  <si>
    <t>扬天T4900K-00</t>
  </si>
  <si>
    <t>联想台式计算机</t>
  </si>
  <si>
    <t>中胜/机关/技术管理中心</t>
  </si>
  <si>
    <t>L2364A</t>
  </si>
  <si>
    <t>平板电脑</t>
  </si>
  <si>
    <t>华为MatePadPro10.8英寸</t>
  </si>
  <si>
    <t>2021.12.27</t>
  </si>
  <si>
    <t>欧菲斯集团股份有限公司</t>
  </si>
  <si>
    <t>中胜/机关/对外合作项目部</t>
  </si>
  <si>
    <t>海尔挂式3.5KW1.5P</t>
  </si>
  <si>
    <t>北京市鸿力昌德科技发展有限公司</t>
  </si>
  <si>
    <t>海尔挂式3.5kw1.5P</t>
  </si>
  <si>
    <t>海尔挂式3.5kW</t>
  </si>
  <si>
    <t>联想2.5GHz8核8GB512GB23.8"</t>
  </si>
  <si>
    <t>2021.12.29</t>
  </si>
  <si>
    <t>京瓷黑白A3</t>
  </si>
  <si>
    <t>D4140DN</t>
  </si>
  <si>
    <t>MFPE78223</t>
  </si>
  <si>
    <t>惠普彩色A3</t>
  </si>
  <si>
    <t>惠普黑白A4</t>
  </si>
  <si>
    <t>M437dn</t>
  </si>
  <si>
    <t>惠普黑白A3</t>
  </si>
  <si>
    <t>惠普多功能打印一体机600*600dpi</t>
  </si>
  <si>
    <t>油浸式电力变压器</t>
  </si>
  <si>
    <t>\S20-25010/0.4</t>
  </si>
  <si>
    <t>联想2.9GHz8核8GB1TB+256GBSSD</t>
  </si>
  <si>
    <t>2.9GHz8核8GB1TB+256GBSSD</t>
  </si>
  <si>
    <t>0～5m3/h回注污水30～40MPa</t>
  </si>
  <si>
    <t>惠普激光打印机</t>
  </si>
  <si>
    <t>M305dh</t>
  </si>
  <si>
    <t>2022.06.29</t>
  </si>
  <si>
    <t>惠普</t>
  </si>
  <si>
    <t>戴尔计算机</t>
  </si>
  <si>
    <t>DellPrecisionT5820</t>
  </si>
  <si>
    <t>戴尔股份有限公司</t>
  </si>
  <si>
    <t>华为办公电脑</t>
  </si>
  <si>
    <t>2.5HGz8核8GB512GB23.8</t>
  </si>
  <si>
    <t>2022.07.26</t>
  </si>
  <si>
    <t>华为</t>
  </si>
  <si>
    <t>2.9GHz32GBDDR41*2TB+512GSSD</t>
  </si>
  <si>
    <t>2022.07.25</t>
  </si>
  <si>
    <t>DellPrecisionT3650</t>
  </si>
  <si>
    <t>宏基台式机</t>
  </si>
  <si>
    <t>VeritonA890I78G内存512硬盘</t>
  </si>
  <si>
    <t>宏基股份有限公司</t>
  </si>
  <si>
    <t>PUL-WH9B</t>
  </si>
  <si>
    <t>华为台式计算机</t>
  </si>
  <si>
    <t>电脑显示器</t>
  </si>
  <si>
    <t>AD80HW</t>
  </si>
  <si>
    <t>WLED27UDMI+DP</t>
  </si>
  <si>
    <t>2.9HGz32GBDDR41*2TB+512GSSD</t>
  </si>
  <si>
    <t>LasterjetProM305dn</t>
  </si>
  <si>
    <t>惠普有限公司</t>
  </si>
  <si>
    <t>戴尔台式计算机</t>
  </si>
  <si>
    <t>2.5HGz8核8GB215GB23.8</t>
  </si>
  <si>
    <t>1200*1202dpi彩色A428ppm</t>
  </si>
  <si>
    <t>CV81Z-WDM</t>
  </si>
  <si>
    <t>S20-10010/0.4</t>
  </si>
  <si>
    <t>2022.08.24</t>
  </si>
  <si>
    <t>沈阳全密封变压器股份有限公司</t>
  </si>
  <si>
    <t>中胜/高青管理区/其他</t>
  </si>
  <si>
    <t>夏普投影仪</t>
  </si>
  <si>
    <t>XG-H450ZA</t>
  </si>
  <si>
    <t>2022.09.26</t>
  </si>
  <si>
    <t>2022.09.21</t>
  </si>
  <si>
    <t>南京夏普电子有限公司</t>
  </si>
  <si>
    <t>红米电视</t>
  </si>
  <si>
    <t>L86R6-MAX</t>
  </si>
  <si>
    <t>北京小米电子产品有限公司</t>
  </si>
  <si>
    <t>华为电视</t>
  </si>
  <si>
    <t>HEGE-550</t>
  </si>
  <si>
    <t>华为技术有限公司</t>
  </si>
  <si>
    <t>高20-斜5油井</t>
  </si>
  <si>
    <t>完钻井深：1648米</t>
  </si>
  <si>
    <t>定向井(单井)</t>
  </si>
  <si>
    <t>2003.10.01</t>
  </si>
  <si>
    <t>口</t>
  </si>
  <si>
    <t>黄河钻井四公司</t>
  </si>
  <si>
    <t>油气资产-井及相关设施</t>
  </si>
  <si>
    <t>滨603-8油井</t>
  </si>
  <si>
    <t>完钻井深：1110米</t>
  </si>
  <si>
    <t>直井</t>
  </si>
  <si>
    <t>2005.03.25</t>
  </si>
  <si>
    <t>中石化胜利石油工程有限公司黄河钻井总公司</t>
  </si>
  <si>
    <t>滨603-斜7注水井</t>
  </si>
  <si>
    <t>完钻井深：1160米</t>
  </si>
  <si>
    <t>滨603-斜4油井</t>
  </si>
  <si>
    <t>完钻井深：1142米</t>
  </si>
  <si>
    <t>滨603-2油井</t>
  </si>
  <si>
    <t>河67-斜5油井</t>
  </si>
  <si>
    <t>完钻井深：3121米</t>
  </si>
  <si>
    <t>斜直井</t>
  </si>
  <si>
    <t>2005.10.10</t>
  </si>
  <si>
    <t>河67-斜9油井</t>
  </si>
  <si>
    <t>完钻井深：3058米</t>
  </si>
  <si>
    <t>河67-斜8注水井</t>
  </si>
  <si>
    <t>完钻井深：3056米</t>
  </si>
  <si>
    <t>河67-斜8水井</t>
  </si>
  <si>
    <t>高20-斜1油井</t>
  </si>
  <si>
    <t>完钻井深：1841米</t>
  </si>
  <si>
    <t>2001.03.01</t>
  </si>
  <si>
    <t>高20油井</t>
  </si>
  <si>
    <t>完钻井深：1957.4米</t>
  </si>
  <si>
    <t>营7油井</t>
  </si>
  <si>
    <t>完钻井深：3077.99米</t>
  </si>
  <si>
    <t>1998.01.01</t>
  </si>
  <si>
    <t>已报废待结算</t>
  </si>
  <si>
    <t>河67-3注水井</t>
  </si>
  <si>
    <t>完钻井深：2900米</t>
  </si>
  <si>
    <t>直井(单井)</t>
  </si>
  <si>
    <t>河77-斜9油井</t>
  </si>
  <si>
    <t>完钻井深：0米</t>
  </si>
  <si>
    <t>河57-7油井</t>
  </si>
  <si>
    <t>完钻井深：2970米</t>
  </si>
  <si>
    <t>河51注水井</t>
  </si>
  <si>
    <t>完钻井深：2884.34米</t>
  </si>
  <si>
    <t>河131油井</t>
  </si>
  <si>
    <t>完钻井深：2760米</t>
  </si>
  <si>
    <t>带病运行</t>
  </si>
  <si>
    <t>河57-2油井</t>
  </si>
  <si>
    <t>完钻井深：2960米</t>
  </si>
  <si>
    <t>直井(丛式井中直井)</t>
  </si>
  <si>
    <t>牛1-斜2油井</t>
  </si>
  <si>
    <t>完钻井深：3312米</t>
  </si>
  <si>
    <t>牛1油井</t>
  </si>
  <si>
    <t>完钻井深：3212米</t>
  </si>
  <si>
    <t>滨601油井</t>
  </si>
  <si>
    <t>完钻井深：1300米</t>
  </si>
  <si>
    <t>滨603油井</t>
  </si>
  <si>
    <t>林北1油井</t>
  </si>
  <si>
    <t>完钻井深：1130米</t>
  </si>
  <si>
    <t>开窗侧钻井</t>
  </si>
  <si>
    <t>梁229油井</t>
  </si>
  <si>
    <t>完钻井深：2498米</t>
  </si>
  <si>
    <t>河67-斜7油井</t>
  </si>
  <si>
    <t>完钻井深：2915米</t>
  </si>
  <si>
    <t>2001.05.01</t>
  </si>
  <si>
    <t>高20-斜4油井</t>
  </si>
  <si>
    <t>完钻井深：1790米</t>
  </si>
  <si>
    <t>2000.01.01</t>
  </si>
  <si>
    <t>河67-斜10油井</t>
  </si>
  <si>
    <t>完钻井深：3018米</t>
  </si>
  <si>
    <t>2002.06.01</t>
  </si>
  <si>
    <t>河77-斜10油井</t>
  </si>
  <si>
    <t>完钻井深：2299米</t>
  </si>
  <si>
    <t>2002.11.01</t>
  </si>
  <si>
    <t>滨603-1油井</t>
  </si>
  <si>
    <t>完钻井深：1115米</t>
  </si>
  <si>
    <t>2003.06.01</t>
  </si>
  <si>
    <t>河131-斜1油井</t>
  </si>
  <si>
    <t>完钻井深：2742米</t>
  </si>
  <si>
    <t>河131-1油井</t>
  </si>
  <si>
    <t>2004.09.01</t>
  </si>
  <si>
    <t>牛1-斜1注水井</t>
  </si>
  <si>
    <t>完钻井深：3186米</t>
  </si>
  <si>
    <t>牛1-斜1水井</t>
  </si>
  <si>
    <t>2002.11.21</t>
  </si>
  <si>
    <t>河51-1油井</t>
  </si>
  <si>
    <t>完钻井深：3000米</t>
  </si>
  <si>
    <t>2004.04.09</t>
  </si>
  <si>
    <t>河57-3油井</t>
  </si>
  <si>
    <t>2005.01.19</t>
  </si>
  <si>
    <t>河侧59油井</t>
  </si>
  <si>
    <t>完钻井深：2292米</t>
  </si>
  <si>
    <t>2004.02.16</t>
  </si>
  <si>
    <t>河67-1油井</t>
  </si>
  <si>
    <t>完钻井深：2949米</t>
  </si>
  <si>
    <t>2001.12.10</t>
  </si>
  <si>
    <t>河77-侧7油井</t>
  </si>
  <si>
    <t>完钻井深：2325米</t>
  </si>
  <si>
    <t>2006.08.06</t>
  </si>
  <si>
    <t>纯37油井</t>
  </si>
  <si>
    <t>完钻井深：2604米</t>
  </si>
  <si>
    <t>河57-5油井</t>
  </si>
  <si>
    <t>完钻井深：2950米</t>
  </si>
  <si>
    <t>河73油井</t>
  </si>
  <si>
    <t>完钻井深：3211米</t>
  </si>
  <si>
    <t>河55油井</t>
  </si>
  <si>
    <t>完钻井深：3010米</t>
  </si>
  <si>
    <t>2007.05.14</t>
  </si>
  <si>
    <t>未知的某个制造商</t>
  </si>
  <si>
    <t>河侧73水源井</t>
  </si>
  <si>
    <t>完钻井深：2685米</t>
  </si>
  <si>
    <t>2008.09.08</t>
  </si>
  <si>
    <t>胜利油田长城钻井技术公司</t>
  </si>
  <si>
    <t>井口装置</t>
  </si>
  <si>
    <t>Y10-3-53HB</t>
  </si>
  <si>
    <t>2009.03.27</t>
  </si>
  <si>
    <t>河67-斜11油井</t>
  </si>
  <si>
    <t>完钻井深：2931米</t>
  </si>
  <si>
    <t>河67-斜13注水井</t>
  </si>
  <si>
    <t>完钻井深：3158米</t>
  </si>
  <si>
    <t>定向井(丛式井)</t>
  </si>
  <si>
    <t>河67-斜14油井</t>
  </si>
  <si>
    <t>完钻井深：3341米</t>
  </si>
  <si>
    <t>河67-斜15注水井</t>
  </si>
  <si>
    <t>完钻井深：3245米</t>
  </si>
  <si>
    <t>河67-斜16油井</t>
  </si>
  <si>
    <t>完钻井深：3166米</t>
  </si>
  <si>
    <t>河67-斜17油井</t>
  </si>
  <si>
    <t>胜利油田黄河钻井四公司</t>
  </si>
  <si>
    <t>滨603-斜9注水井</t>
  </si>
  <si>
    <t>完钻井深：1229米</t>
  </si>
  <si>
    <t>水平井(丛式井)</t>
  </si>
  <si>
    <t>2010.12.28</t>
  </si>
  <si>
    <t>黄河钻井五公司</t>
  </si>
  <si>
    <t>滨603-斜10油井</t>
  </si>
  <si>
    <t>完钻井深：1205米</t>
  </si>
  <si>
    <t>滨603-斜11油井</t>
  </si>
  <si>
    <t>完钻井深：1212米</t>
  </si>
  <si>
    <t>定向井</t>
  </si>
  <si>
    <t>滨601-斜1注水井</t>
  </si>
  <si>
    <t>现河庄油田弃置费</t>
  </si>
  <si>
    <t>2011.12.31</t>
  </si>
  <si>
    <t>项</t>
  </si>
  <si>
    <t>高青油田弃置费</t>
  </si>
  <si>
    <t>林樊家油田弃置费</t>
  </si>
  <si>
    <t>河67-斜18油井</t>
  </si>
  <si>
    <t>完钻井深：3028米</t>
  </si>
  <si>
    <t>2012.12.28</t>
  </si>
  <si>
    <t>中石化胜利石油工程有限公司渤海钻井总公司本部</t>
  </si>
  <si>
    <t>河67-斜19油井</t>
  </si>
  <si>
    <t>完钻井深：3128米</t>
  </si>
  <si>
    <t>河67-斜20注水井</t>
  </si>
  <si>
    <t>完钻井深：2822米</t>
  </si>
  <si>
    <t>河67-斜21油井</t>
  </si>
  <si>
    <t>完钻井深：3187米</t>
  </si>
  <si>
    <t>河67-斜22注水井</t>
  </si>
  <si>
    <t>完钻井深：3081米</t>
  </si>
  <si>
    <t>河67-斜23油井</t>
  </si>
  <si>
    <t>完钻井深：3024米</t>
  </si>
  <si>
    <t>滨603-斜6油井</t>
  </si>
  <si>
    <t>完钻井深：1169米</t>
  </si>
  <si>
    <t>滨603-5油井</t>
  </si>
  <si>
    <t>完钻井深：1120米</t>
  </si>
  <si>
    <t>滨603-3注水井</t>
  </si>
  <si>
    <t>滨601-斜2油井</t>
  </si>
  <si>
    <t>完钻井深：1171米</t>
  </si>
  <si>
    <t>2013.09.10</t>
  </si>
  <si>
    <t>滨603-斜13油井</t>
  </si>
  <si>
    <t>完钻井深：1345米</t>
  </si>
  <si>
    <t>水平井</t>
  </si>
  <si>
    <t>滨603-斜12注水井</t>
  </si>
  <si>
    <t>完钻井深：1285米</t>
  </si>
  <si>
    <t>滨601-斜3油井</t>
  </si>
  <si>
    <t>完钻井深：1251米</t>
  </si>
  <si>
    <t>2015.07.30</t>
  </si>
  <si>
    <t>滨601-斜4注水井</t>
  </si>
  <si>
    <t>完钻井深：1210米</t>
  </si>
  <si>
    <t>滨601-斜5油井</t>
  </si>
  <si>
    <t>完钻井深：1265米</t>
  </si>
  <si>
    <t>滨601-斜6油井</t>
  </si>
  <si>
    <t>滨601-斜7油井</t>
  </si>
  <si>
    <t>完钻井深：1233米</t>
  </si>
  <si>
    <t>滨601-斜8油井</t>
  </si>
  <si>
    <t>完钻井深：1209米</t>
  </si>
  <si>
    <t>2019.09.23</t>
  </si>
  <si>
    <t>胜利石油工程公司黄河钻井</t>
  </si>
  <si>
    <t>滨601-斜9油井</t>
  </si>
  <si>
    <t>完钻井深：1203米</t>
  </si>
  <si>
    <t>滨603-侧8油井</t>
  </si>
  <si>
    <t>完钻井深：米</t>
  </si>
  <si>
    <t>2019.10.16</t>
  </si>
  <si>
    <t>河67-斜6油井</t>
  </si>
  <si>
    <t>2020.11.05</t>
  </si>
  <si>
    <t>1990.02.24</t>
  </si>
  <si>
    <t>侧钻井</t>
  </si>
  <si>
    <t>配电室配套房产</t>
  </si>
  <si>
    <t>2.7m*2.7m*2m</t>
  </si>
  <si>
    <t>电控房</t>
  </si>
  <si>
    <t>2006.05.11</t>
  </si>
  <si>
    <t>东营区兴达实业有限责任公司</t>
  </si>
  <si>
    <t>非油气资产-石油天然气开采</t>
  </si>
  <si>
    <t>控制柜</t>
  </si>
  <si>
    <t>cbk-4000</t>
  </si>
  <si>
    <t>2006.08.03</t>
  </si>
  <si>
    <t>cbk-4000-37kw</t>
  </si>
  <si>
    <t>2006.11.06</t>
  </si>
  <si>
    <t>cbk-4000-55kw</t>
  </si>
  <si>
    <t>计量站配套房产</t>
  </si>
  <si>
    <t>计量站</t>
  </si>
  <si>
    <t>2005.09.16</t>
  </si>
  <si>
    <t>8井式</t>
  </si>
  <si>
    <t>2006.06.02</t>
  </si>
  <si>
    <t>14井式</t>
  </si>
  <si>
    <t>2006.11.04</t>
  </si>
  <si>
    <t>东营市惠祥工贸有限公司</t>
  </si>
  <si>
    <t>5井式</t>
  </si>
  <si>
    <t>高效三相分离器</t>
  </si>
  <si>
    <t>2006.06.21</t>
  </si>
  <si>
    <t>淄博搪瓷设备厂</t>
  </si>
  <si>
    <t>储油罐</t>
  </si>
  <si>
    <t>2005.08.09</t>
  </si>
  <si>
    <t>分离器</t>
  </si>
  <si>
    <t>2002.03.01</t>
  </si>
  <si>
    <t>水罐</t>
  </si>
  <si>
    <t>2001.12.01</t>
  </si>
  <si>
    <t>高青永胜设备有限公司</t>
  </si>
  <si>
    <t>40立方</t>
  </si>
  <si>
    <t>2002.04.01</t>
  </si>
  <si>
    <t>2001.02.01</t>
  </si>
  <si>
    <t>2001.01.01</t>
  </si>
  <si>
    <t>2000.09.01</t>
  </si>
  <si>
    <t>2003.04.01</t>
  </si>
  <si>
    <t>2006.04.20</t>
  </si>
  <si>
    <t>淄博中压容器厂</t>
  </si>
  <si>
    <t>50立方米</t>
  </si>
  <si>
    <t>加热炉</t>
  </si>
  <si>
    <t>45KW</t>
  </si>
  <si>
    <t>2005.09.27</t>
  </si>
  <si>
    <t>2005.04.08</t>
  </si>
  <si>
    <t>油建金属结构厂</t>
  </si>
  <si>
    <t>250kw</t>
  </si>
  <si>
    <t>2001.10.01</t>
  </si>
  <si>
    <t>工程机械总厂</t>
  </si>
  <si>
    <t>2003.07.01</t>
  </si>
  <si>
    <t>抽油机</t>
  </si>
  <si>
    <t>5型游梁式</t>
  </si>
  <si>
    <t>胜利石油管理局工程机械总厂</t>
  </si>
  <si>
    <t>10型</t>
  </si>
  <si>
    <t>2001.04.01</t>
  </si>
  <si>
    <t>胜利油田工程总机械厂</t>
  </si>
  <si>
    <t>2000.11.01</t>
  </si>
  <si>
    <t>12型</t>
  </si>
  <si>
    <t>CYJS12-5-53HB</t>
  </si>
  <si>
    <t>2004.10.01</t>
  </si>
  <si>
    <t>CYJ-700APD/JC</t>
  </si>
  <si>
    <t>2005.11.25</t>
  </si>
  <si>
    <t>双驴头</t>
  </si>
  <si>
    <t>2002.07.01</t>
  </si>
  <si>
    <t>cy6-2.5hb</t>
  </si>
  <si>
    <t>2005.04.14</t>
  </si>
  <si>
    <t>gy6-2.5hb</t>
  </si>
  <si>
    <t>YCYG12-5-4</t>
  </si>
  <si>
    <t>YCYG12-5-53HB</t>
  </si>
  <si>
    <t>CYJ8-3-26HB</t>
  </si>
  <si>
    <t>2006.04.19</t>
  </si>
  <si>
    <t>电泵机组</t>
  </si>
  <si>
    <t>Y0Y107-42.5</t>
  </si>
  <si>
    <t>2006.02.27</t>
  </si>
  <si>
    <t>Y0Y107-45</t>
  </si>
  <si>
    <t>高压注水泵</t>
  </si>
  <si>
    <t>375s-2.4/40</t>
  </si>
  <si>
    <t>2005.05.12</t>
  </si>
  <si>
    <t>测井绞车</t>
  </si>
  <si>
    <t>CJ6000F</t>
  </si>
  <si>
    <t>泰安巨菱钻探装备有限责任公司</t>
  </si>
  <si>
    <t>30kw</t>
  </si>
  <si>
    <t>山东泰峰调速电机公司</t>
  </si>
  <si>
    <t>YCT280-8A-15KW</t>
  </si>
  <si>
    <t>2006.03.31</t>
  </si>
  <si>
    <t>1997.12.01</t>
  </si>
  <si>
    <t>中国石化集团胜利石油管理局胜大电力设备厂</t>
  </si>
  <si>
    <t>200kvA</t>
  </si>
  <si>
    <t>160kvA</t>
  </si>
  <si>
    <t>S7-50/6-0.4</t>
  </si>
  <si>
    <t>1998.10.01</t>
  </si>
  <si>
    <t>S7-50/6-0.7</t>
  </si>
  <si>
    <t>S7-315/6-0.7</t>
  </si>
  <si>
    <t>S7-100/6-0.4</t>
  </si>
  <si>
    <t>青州市电力变压器厂</t>
  </si>
  <si>
    <t>s9-50kva</t>
  </si>
  <si>
    <t>1999.12.01</t>
  </si>
  <si>
    <t>胜利油田机电制修总厂</t>
  </si>
  <si>
    <t>S9-50KWA</t>
  </si>
  <si>
    <t>2006.10.25</t>
  </si>
  <si>
    <t>惠民县光明实业有限责任公司</t>
  </si>
  <si>
    <t>2001.09.01</t>
  </si>
  <si>
    <t>250N-6</t>
  </si>
  <si>
    <t>1998.08.01</t>
  </si>
  <si>
    <t>37KW</t>
  </si>
  <si>
    <t>高压计量箱</t>
  </si>
  <si>
    <t>GWJ-FDB</t>
  </si>
  <si>
    <t>线路</t>
  </si>
  <si>
    <t>6kw</t>
  </si>
  <si>
    <t>电力线路</t>
  </si>
  <si>
    <t>270米</t>
  </si>
  <si>
    <t>1997.09.01</t>
  </si>
  <si>
    <t>高青县光明电力服务有限公司</t>
  </si>
  <si>
    <t>KVA变频</t>
  </si>
  <si>
    <t>2007.04.24</t>
  </si>
  <si>
    <t>50KVA变频</t>
  </si>
  <si>
    <t>2007.04.16</t>
  </si>
  <si>
    <t>东营市三盛石化设备厂</t>
  </si>
  <si>
    <t>BKG-4000-37KW</t>
  </si>
  <si>
    <t>2007.04.27</t>
  </si>
  <si>
    <t>BKG-4000-18.5KW</t>
  </si>
  <si>
    <t>2007.05.28</t>
  </si>
  <si>
    <t>SY-4000-55KW</t>
  </si>
  <si>
    <t>计量箱</t>
  </si>
  <si>
    <t>2007.10.10</t>
  </si>
  <si>
    <t>700B</t>
  </si>
  <si>
    <t>2007.11.15</t>
  </si>
  <si>
    <t>2007.12.19</t>
  </si>
  <si>
    <t>加药泵</t>
  </si>
  <si>
    <t>H6.4</t>
  </si>
  <si>
    <t>CBK-4000-37KW</t>
  </si>
  <si>
    <t>2007.12.17</t>
  </si>
  <si>
    <t>2008.04.10</t>
  </si>
  <si>
    <t>25kva/1140v/380v/220v</t>
  </si>
  <si>
    <t>2008.05.13</t>
  </si>
  <si>
    <t>上海一开电气集团公司</t>
  </si>
  <si>
    <t>y225-6-30kw</t>
  </si>
  <si>
    <t>2008.08.06</t>
  </si>
  <si>
    <t>东营市渤海电机制造有限公司</t>
  </si>
  <si>
    <t>2008.08.22</t>
  </si>
  <si>
    <t>水泵</t>
  </si>
  <si>
    <t>ISR50-32-125</t>
  </si>
  <si>
    <t>2008.09.25</t>
  </si>
  <si>
    <t>ST50KVA/10KV/1140V</t>
  </si>
  <si>
    <t>2008.12.20</t>
  </si>
  <si>
    <t>金峒电器有限公司</t>
  </si>
  <si>
    <t>增压泵</t>
  </si>
  <si>
    <t>ISGD65-250AY</t>
  </si>
  <si>
    <t>600*23</t>
  </si>
  <si>
    <t>胜利石油管理局集安热力工程有限责任公司</t>
  </si>
  <si>
    <t>600,22KWPD/JC</t>
  </si>
  <si>
    <t>胜利油田胜机石油装备有限公司</t>
  </si>
  <si>
    <t>CBK-4000-55KW</t>
  </si>
  <si>
    <t>Y280M-16-22KW</t>
  </si>
  <si>
    <t>YCT355-8-30KW</t>
  </si>
  <si>
    <t>GWJ-PDB</t>
  </si>
  <si>
    <t>高压注塞泵</t>
  </si>
  <si>
    <t>3ZS75-5-5/10</t>
  </si>
  <si>
    <t>东营盛昶石油机械有限公司</t>
  </si>
  <si>
    <t>计量装置</t>
  </si>
  <si>
    <t>HBFM-L100</t>
  </si>
  <si>
    <t>胜利油田华滨福利机电有限责任公司</t>
  </si>
  <si>
    <t>ZDJCYJ12-6-38\4</t>
  </si>
  <si>
    <t>CYJ700B</t>
  </si>
  <si>
    <t>3ZYB12.5/25</t>
  </si>
  <si>
    <t>2009.11.25</t>
  </si>
  <si>
    <t>250kw（改成45KW）</t>
  </si>
  <si>
    <t>胜利油田物华石油装备制造有限公司</t>
  </si>
  <si>
    <t>内径800</t>
  </si>
  <si>
    <t>计量泵</t>
  </si>
  <si>
    <t>QJ20-121</t>
  </si>
  <si>
    <t>管道泵</t>
  </si>
  <si>
    <t>2009.12.20</t>
  </si>
  <si>
    <t>S11-M-10/6-250KVA</t>
  </si>
  <si>
    <t>GSJX-8-10/6</t>
  </si>
  <si>
    <t>输油管线</t>
  </si>
  <si>
    <t>DN89</t>
  </si>
  <si>
    <t>89*4.5</t>
  </si>
  <si>
    <t>齿轮泵</t>
  </si>
  <si>
    <t>2CY-20\25</t>
  </si>
  <si>
    <t>计量站配套设施</t>
  </si>
  <si>
    <t>2.2*1*1</t>
  </si>
  <si>
    <t>流量防盗箱</t>
  </si>
  <si>
    <t>胜利油田新海兴达实业集团有限责任公司</t>
  </si>
  <si>
    <t>1.5*3*0.9</t>
  </si>
  <si>
    <t>KMGW45</t>
  </si>
  <si>
    <t>Y280M-16-30KW</t>
  </si>
  <si>
    <t>S11-50\6</t>
  </si>
  <si>
    <t>S11-80\6</t>
  </si>
  <si>
    <t>S11-100\6</t>
  </si>
  <si>
    <t>Y280-12-22KW</t>
  </si>
  <si>
    <t>IHG40-160</t>
  </si>
  <si>
    <t>低冲次井节能变速电机</t>
  </si>
  <si>
    <t>DCJ98Y-8\11/17-380</t>
  </si>
  <si>
    <t>3×5(6)A3×220380V1.0级</t>
  </si>
  <si>
    <t>159*6</t>
  </si>
  <si>
    <t>无功补偿控制柜</t>
  </si>
  <si>
    <t>10路</t>
  </si>
  <si>
    <t>2010.12.22</t>
  </si>
  <si>
    <t>8路</t>
  </si>
  <si>
    <t>配电室配套设施</t>
  </si>
  <si>
    <t>2*2</t>
  </si>
  <si>
    <t>配电室</t>
  </si>
  <si>
    <t>500型</t>
  </si>
  <si>
    <t>胜利油田高原石油装备有限责任公司</t>
  </si>
  <si>
    <t>1.2*3*1.5</t>
  </si>
  <si>
    <t>2011.03.22</t>
  </si>
  <si>
    <t>不锈钢防爆管道泵</t>
  </si>
  <si>
    <t>IHG65-160</t>
  </si>
  <si>
    <t>内径600</t>
  </si>
  <si>
    <t>22kw</t>
  </si>
  <si>
    <t>2011.05.24</t>
  </si>
  <si>
    <t>山东溯远机电设备有限公司</t>
  </si>
  <si>
    <t>s11-m-80/10</t>
  </si>
  <si>
    <t>2011.06.20</t>
  </si>
  <si>
    <t>惠民县光明实业有限公司</t>
  </si>
  <si>
    <t>s11-m-50/10</t>
  </si>
  <si>
    <t>DCJ98Y-8\11/17-1140</t>
  </si>
  <si>
    <t>山东华力电机集团股份有限公司</t>
  </si>
  <si>
    <t>d121</t>
  </si>
  <si>
    <t>45kw</t>
  </si>
  <si>
    <t>金鑫工贸有限公司</t>
  </si>
  <si>
    <t>2011.06.27</t>
  </si>
  <si>
    <t>37kw</t>
  </si>
  <si>
    <t>2011.10.19</t>
  </si>
  <si>
    <t>TXCY280S-12-30-380v</t>
  </si>
  <si>
    <t>TXCY280s-12-30-1140v</t>
  </si>
  <si>
    <t>江苏中油天工机械有限公司</t>
  </si>
  <si>
    <t>变压器房</t>
  </si>
  <si>
    <t>3*3*3</t>
  </si>
  <si>
    <t>2011.10.13</t>
  </si>
  <si>
    <t>山东省惠民县光明实业有限公司电力设备厂</t>
  </si>
  <si>
    <t>2011.10.28</t>
  </si>
  <si>
    <t>高低压药剂加注机</t>
  </si>
  <si>
    <t>DJY-1</t>
  </si>
  <si>
    <t>2011.11.09</t>
  </si>
  <si>
    <t>东营市大金石油机械设备有限公司</t>
  </si>
  <si>
    <t>螺杆混输泵</t>
  </si>
  <si>
    <t>HL22-18-2.0</t>
  </si>
  <si>
    <t>2011.11.17</t>
  </si>
  <si>
    <t>4.5*3.5*1</t>
  </si>
  <si>
    <t>2011.11.21</t>
  </si>
  <si>
    <t>1350MM</t>
  </si>
  <si>
    <t>鑫宇建设集团有限公司</t>
  </si>
  <si>
    <t>内径73油管内外防腐管线</t>
  </si>
  <si>
    <t>配水管网</t>
  </si>
  <si>
    <t>4*6*3.2</t>
  </si>
  <si>
    <t>2011.12.26</t>
  </si>
  <si>
    <t>89*4.5m/m</t>
  </si>
  <si>
    <t>1997.03.01</t>
  </si>
  <si>
    <t>TXCY280S2-12-37-380v</t>
  </si>
  <si>
    <t>TXCY280S2-12-30-380v</t>
  </si>
  <si>
    <t>外输线159*6</t>
  </si>
  <si>
    <t>新井外输管线</t>
  </si>
  <si>
    <t>2012.11.29</t>
  </si>
  <si>
    <t>S11-50KVA</t>
  </si>
  <si>
    <t>高压柱塞泵</t>
  </si>
  <si>
    <t>3DS-5/12</t>
  </si>
  <si>
    <t>3ZJ-1.1/30Y</t>
  </si>
  <si>
    <t>山东潍坊生建机械厂</t>
  </si>
  <si>
    <t>4*4*3米</t>
  </si>
  <si>
    <t>防盗箱</t>
  </si>
  <si>
    <t>20m316KGΦ2.6*3*0.16</t>
  </si>
  <si>
    <t>6井式</t>
  </si>
  <si>
    <t>380V变1140V</t>
  </si>
  <si>
    <t>混输泵</t>
  </si>
  <si>
    <t>2.4MP</t>
  </si>
  <si>
    <t>11W</t>
  </si>
  <si>
    <t>注水泵房配套房产</t>
  </si>
  <si>
    <t>4.5*4.5*3</t>
  </si>
  <si>
    <t>注水泵房</t>
  </si>
  <si>
    <t>李勇忠</t>
  </si>
  <si>
    <t>S11-M-100KVA</t>
  </si>
  <si>
    <t>S11-M-50KVA</t>
  </si>
  <si>
    <t>广饶晨丰昊仲石油化工设备有限公司</t>
  </si>
  <si>
    <t>Φ76*43/Φ68*62.5内外防腐管线</t>
  </si>
  <si>
    <t>XL-21/315KVA</t>
  </si>
  <si>
    <t>HL2200-10-3.6</t>
  </si>
  <si>
    <t>22KW</t>
  </si>
  <si>
    <t>广饶晨丰昊坤石油化工设备有限公司</t>
  </si>
  <si>
    <t>CYJ6-2.5-26HB</t>
  </si>
  <si>
    <t>鲁通海三木分公司</t>
  </si>
  <si>
    <t>汇利工贸公司</t>
  </si>
  <si>
    <t>抽油杆循环加热装置</t>
  </si>
  <si>
    <t>RT\三用</t>
  </si>
  <si>
    <t>2013.06.19</t>
  </si>
  <si>
    <t>沧州润涛石油设备有限公司</t>
  </si>
  <si>
    <t>高架烧煤罐</t>
  </si>
  <si>
    <t>2013.08.19</t>
  </si>
  <si>
    <t>东营市长盈电器设备有限公司</t>
  </si>
  <si>
    <t>低压配电房配套设施</t>
  </si>
  <si>
    <t>SL-21-7路380V</t>
  </si>
  <si>
    <t>低压配电房</t>
  </si>
  <si>
    <t>东营市万邦电气设备有限责任公司</t>
  </si>
  <si>
    <t>SL-21-1路380V</t>
  </si>
  <si>
    <t>低压配电房配套房产</t>
  </si>
  <si>
    <t>SL-21-4路1140V</t>
  </si>
  <si>
    <t>JZS-6</t>
  </si>
  <si>
    <t>GSJX-6</t>
  </si>
  <si>
    <t>2013.08.15</t>
  </si>
  <si>
    <t>东营市东营区胜利建筑安装工程有限责任公司</t>
  </si>
  <si>
    <t>37KW380V</t>
  </si>
  <si>
    <t>药剂计量泵</t>
  </si>
  <si>
    <t>J-W3/6.4</t>
  </si>
  <si>
    <t>防腐钢管</t>
  </si>
  <si>
    <t>159*6mm.20#和89*5mm.20#</t>
  </si>
  <si>
    <t>单转子流量计</t>
  </si>
  <si>
    <t>SY-LDE-15-2.5MPa</t>
  </si>
  <si>
    <t>胜利油田胜利石油仪表厂</t>
  </si>
  <si>
    <t>水套炉</t>
  </si>
  <si>
    <t>RT一拖三</t>
  </si>
  <si>
    <t>油井多项存储收集器</t>
  </si>
  <si>
    <t>S11-M-50KVA 10KV/6/0.4KV</t>
  </si>
  <si>
    <t>2013.12.15</t>
  </si>
  <si>
    <t>GWJ-DB</t>
  </si>
  <si>
    <t>变台</t>
  </si>
  <si>
    <t>50KVA</t>
  </si>
  <si>
    <t>套管阀门枪喷装置</t>
  </si>
  <si>
    <t>HK-4C</t>
  </si>
  <si>
    <t>250KW</t>
  </si>
  <si>
    <t>Pg16,600</t>
  </si>
  <si>
    <t>管道地下穿越工程</t>
  </si>
  <si>
    <t>89*4，PE-110*6.6</t>
  </si>
  <si>
    <t>Φ89*7</t>
  </si>
  <si>
    <t>Φ159*9</t>
  </si>
  <si>
    <t>Pg16,Φ600</t>
  </si>
  <si>
    <t>2013.12.24</t>
  </si>
  <si>
    <t>GSJX-10</t>
  </si>
  <si>
    <t>原油有机氯检测仪</t>
  </si>
  <si>
    <t>STW-3000</t>
  </si>
  <si>
    <t>φ89*4.5加强二PE防腐管220米，五井式配水间阀组1套、注水泵工艺安装配套</t>
  </si>
  <si>
    <t>计量站及配套设施</t>
  </si>
  <si>
    <t>2014.02.26</t>
  </si>
  <si>
    <t>金时测试仪</t>
  </si>
  <si>
    <t>2014.06.23</t>
  </si>
  <si>
    <t>2014.11.26</t>
  </si>
  <si>
    <t>30KW,BPKZ-30-DBU</t>
  </si>
  <si>
    <t>无功补偿柜</t>
  </si>
  <si>
    <t>AL-1140V</t>
  </si>
  <si>
    <t>东营滨龙机电有限公司</t>
  </si>
  <si>
    <t>3DS-3.2/35</t>
  </si>
  <si>
    <t>JW0.14/6.4</t>
  </si>
  <si>
    <t>淮安市科宇机械有限公司</t>
  </si>
  <si>
    <t>螺杆泵</t>
  </si>
  <si>
    <t>LB40-42</t>
  </si>
  <si>
    <t>地面驱动装置</t>
  </si>
  <si>
    <t>GBF6</t>
  </si>
  <si>
    <t>LBK380-15KW</t>
  </si>
  <si>
    <t>40立方/21KW</t>
  </si>
  <si>
    <t>交流低压配电屏</t>
  </si>
  <si>
    <t>50KW</t>
  </si>
  <si>
    <t>山东省惠民县电力变压器厂</t>
  </si>
  <si>
    <t>胜利油田胜机设备安装工程有限责任公司</t>
  </si>
  <si>
    <t>普阀单井口计量装置</t>
  </si>
  <si>
    <t>2015.08.27</t>
  </si>
  <si>
    <t>防窃电计量箱</t>
  </si>
  <si>
    <t>J-W-3/6.4</t>
  </si>
  <si>
    <t>供电线路</t>
  </si>
  <si>
    <t>SD-111/380V</t>
  </si>
  <si>
    <t>电加热器</t>
  </si>
  <si>
    <t>21KW</t>
  </si>
  <si>
    <t>40A</t>
  </si>
  <si>
    <t>63A</t>
  </si>
  <si>
    <t>100A</t>
  </si>
  <si>
    <t>11KW</t>
  </si>
  <si>
    <t>J-W0.4/6.4</t>
  </si>
  <si>
    <t>100KVA</t>
  </si>
  <si>
    <t>无棣奇峰变压器有限公司</t>
  </si>
  <si>
    <t>230KW</t>
  </si>
  <si>
    <t>DN100连续管586米</t>
  </si>
  <si>
    <t>2015.12.22</t>
  </si>
  <si>
    <t>计量阀组</t>
  </si>
  <si>
    <t>无缝钢管等</t>
  </si>
  <si>
    <t>HL300-2-3.6</t>
  </si>
  <si>
    <t>YE-280S-12/30/1140V</t>
  </si>
  <si>
    <t>2016.03.28</t>
  </si>
  <si>
    <t>TYJX280MI-16/22/1140V</t>
  </si>
  <si>
    <t>2016.04.26</t>
  </si>
  <si>
    <t>高架储油罐</t>
  </si>
  <si>
    <t>40KW-40立方米</t>
  </si>
  <si>
    <t>0042091930 胜利油田物华石油装备制造有限公司</t>
  </si>
  <si>
    <t>76*10mm</t>
  </si>
  <si>
    <t>多功能罐操作平台</t>
  </si>
  <si>
    <t>40m3</t>
  </si>
  <si>
    <t>2016.07.28</t>
  </si>
  <si>
    <t>21kw</t>
  </si>
  <si>
    <t>2016.08.24</t>
  </si>
  <si>
    <t>滨601井至滨601-x2井配电线路</t>
  </si>
  <si>
    <t>JKLYJ-70-6/10</t>
  </si>
  <si>
    <t>2016.11.28</t>
  </si>
  <si>
    <t>山东经天电力工程有限公司</t>
  </si>
  <si>
    <t>滨603-3站高架储油罐</t>
  </si>
  <si>
    <t>2016.12.27</t>
  </si>
  <si>
    <t>胜利油田物华石油装备制造有限公</t>
  </si>
  <si>
    <t>滨601站变压器</t>
  </si>
  <si>
    <t>S13-200-10/0.4-Dyn11</t>
  </si>
  <si>
    <t>胜利油田胜兴变压器有限责任公司</t>
  </si>
  <si>
    <t>2017.09.30</t>
  </si>
  <si>
    <t>HJ2.5MPa50KWHQ17</t>
  </si>
  <si>
    <t>GB150-2011SY/T5262-2009</t>
  </si>
  <si>
    <t>2017.11.09</t>
  </si>
  <si>
    <t>东营市成功石油科技有限责任公司</t>
  </si>
  <si>
    <t>40m3常压碳钢</t>
  </si>
  <si>
    <t>玻璃钢弧形板</t>
  </si>
  <si>
    <t>1000×260×240</t>
  </si>
  <si>
    <t>2017.11.24</t>
  </si>
  <si>
    <t>胜利油田新大管业科技发展公司</t>
  </si>
  <si>
    <t>电加热控制柜</t>
  </si>
  <si>
    <t>单回路30kW380V</t>
  </si>
  <si>
    <t>东营高原电气有限公司</t>
  </si>
  <si>
    <t>油井6KV齐发线</t>
  </si>
  <si>
    <t>山东浩展设备安装工程有限公司</t>
  </si>
  <si>
    <t>2017.12.20</t>
  </si>
  <si>
    <t>胜利石油管理局胜大电力设备厂</t>
  </si>
  <si>
    <t>TYJX280S-12-300.38IP55F</t>
  </si>
  <si>
    <t>TYJX280S-8-370.38IP55F</t>
  </si>
  <si>
    <t>S13-16010/0.4Dyn11</t>
  </si>
  <si>
    <t>2017.12.21</t>
  </si>
  <si>
    <t>正泰电气股份有限公司</t>
  </si>
  <si>
    <t>连续液面测试仪</t>
  </si>
  <si>
    <t>60℃5MPa3000m±2%</t>
  </si>
  <si>
    <t>胜利油田东强机电设备制造有限公</t>
  </si>
  <si>
    <t>40m3/0.3MPa</t>
  </si>
  <si>
    <t>胜利油田华滨机制管件有限责任公</t>
  </si>
  <si>
    <t>160KVA</t>
  </si>
  <si>
    <t>油井控制柜</t>
  </si>
  <si>
    <t>AC380V/160A/55kW户外</t>
  </si>
  <si>
    <t>32.5㎡</t>
  </si>
  <si>
    <t>2017.12.26</t>
  </si>
  <si>
    <t>山东唯一建设有限公司</t>
  </si>
  <si>
    <t>立式分离器</t>
  </si>
  <si>
    <t>Pw1.6MPa800H-2430</t>
  </si>
  <si>
    <t>S13-250，10/0.4Dyn11</t>
  </si>
  <si>
    <t>胜利油田胜利电器有限责任公司</t>
  </si>
  <si>
    <t>AC380V/100A37kW</t>
  </si>
  <si>
    <t>2018.06.21</t>
  </si>
  <si>
    <t>AC1140V/50A55kW户外</t>
  </si>
  <si>
    <t>2018.09.11</t>
  </si>
  <si>
    <t>30kW380V</t>
  </si>
  <si>
    <t>南京欧陆电气股份有限公司</t>
  </si>
  <si>
    <t>TYJX280M2-16-30和1.14IP55F</t>
  </si>
  <si>
    <t>TYJX280S-16-18.50.38IP55F</t>
  </si>
  <si>
    <t>2018.09.17</t>
  </si>
  <si>
    <t>HJ2.5MPa50kWH-Q/Z</t>
  </si>
  <si>
    <t>37kW380V</t>
  </si>
  <si>
    <t>2018.09.12</t>
  </si>
  <si>
    <t>22kW380V</t>
  </si>
  <si>
    <t>Φ76×7钢管368m管道运输120Km</t>
  </si>
  <si>
    <t>胜利油田新大安装工程有限公司</t>
  </si>
  <si>
    <t>自用</t>
  </si>
  <si>
    <t>高架油罐罐体</t>
  </si>
  <si>
    <t>20m3常压碳钢</t>
  </si>
  <si>
    <t>2018.11.26</t>
  </si>
  <si>
    <t>硫化氢探测器</t>
  </si>
  <si>
    <t>100ppm爆HART+RS485+报警继电</t>
  </si>
  <si>
    <t>2018.12.13</t>
  </si>
  <si>
    <t>山东恒东实业集团有限公司</t>
  </si>
  <si>
    <t>410米</t>
  </si>
  <si>
    <t>胜利油田兴达现河安装工程有限公</t>
  </si>
  <si>
    <t>15～20m3/h 污水 -20～80℃/1～2MPa</t>
  </si>
  <si>
    <t>东营市东营区东泊泵业有限公司</t>
  </si>
  <si>
    <t>15～20m3/h污水-20～80℃/1～2MPa</t>
  </si>
  <si>
    <t>便携式气体探测器</t>
  </si>
  <si>
    <t>可燃气H2S/O2/CO</t>
  </si>
  <si>
    <t>2018.12.25</t>
  </si>
  <si>
    <t>梅思安（中国）安全设备有限公司</t>
  </si>
  <si>
    <t>原油水含量测定器</t>
  </si>
  <si>
    <t>蒸馏法/3-100%</t>
  </si>
  <si>
    <t>2020.01.01</t>
  </si>
  <si>
    <t>东营新瑞石油科技有限责任公司</t>
  </si>
  <si>
    <t>60℃ 5MPa 3000m ±2%</t>
  </si>
  <si>
    <t>2019.08.06</t>
  </si>
  <si>
    <t>贵州航天凯山石油仪器有限公司</t>
  </si>
  <si>
    <t>TYJX280S-16-18.5 0.38 IP55 F</t>
  </si>
  <si>
    <t>浙江中龙电机股份有限公司</t>
  </si>
  <si>
    <t>HJ/2.5MPa/50KW/H-Q/Z</t>
  </si>
  <si>
    <t>东营万邦石油科技有限责任公司</t>
  </si>
  <si>
    <t>河57-3单井集油管线</t>
  </si>
  <si>
    <t>200米</t>
  </si>
  <si>
    <t>胜利油田兴达现河安装工程有限公司</t>
  </si>
  <si>
    <t>1套</t>
  </si>
  <si>
    <t>2019.12.05</t>
  </si>
  <si>
    <t>2019.12.04</t>
  </si>
  <si>
    <t>1座</t>
  </si>
  <si>
    <t>37kW/380V/主电源断路器/接触器</t>
  </si>
  <si>
    <t>东营市南方电器有限责任公司</t>
  </si>
  <si>
    <t>AC380V/100A 37kW 手/自/W</t>
  </si>
  <si>
    <t>油浸式变压器</t>
  </si>
  <si>
    <t>S13-100 6/0.4 Dyn11 4%</t>
  </si>
  <si>
    <t>22kW380V主电源断路器/接触器</t>
  </si>
  <si>
    <t>S13-50 6/0.4 Dyn11 4%</t>
  </si>
  <si>
    <t>流量计</t>
  </si>
  <si>
    <t>151105102多参数计量配件</t>
  </si>
  <si>
    <t>TYJX250M-8-30 0.38 IP55 F</t>
  </si>
  <si>
    <t>2019.12.27</t>
  </si>
  <si>
    <t>山东力久特种电机股份有限公司</t>
  </si>
  <si>
    <t>TYJX280S-8-37 0.38 IP55 F</t>
  </si>
  <si>
    <t>HJ 2.5MPa 50kW H-Q/Z</t>
  </si>
  <si>
    <t>防爆电机</t>
  </si>
  <si>
    <t>280-S/6/45/2级BT4B3</t>
  </si>
  <si>
    <t>HJ 2.5MPa 300kW H-Q/Q</t>
  </si>
  <si>
    <t>2019.12.28</t>
  </si>
  <si>
    <t>20～30m3/h 原油 -20～80℃/1～2MPa</t>
  </si>
  <si>
    <t>直流电焊机</t>
  </si>
  <si>
    <t>ZX7-315</t>
  </si>
  <si>
    <t>低压开关柜</t>
  </si>
  <si>
    <t>380V 500A 25kA 固定 变频75KW</t>
  </si>
  <si>
    <t>抢喷装置</t>
  </si>
  <si>
    <t>通用 HK-4A</t>
  </si>
  <si>
    <t>通用 HK-4D</t>
  </si>
  <si>
    <t>2019.12.30</t>
  </si>
  <si>
    <t>山东临朐乾成石油机械有限公司</t>
  </si>
  <si>
    <t>通用 HK-4F</t>
  </si>
  <si>
    <t>250KVA</t>
  </si>
  <si>
    <t>57.2M*1.5M</t>
  </si>
  <si>
    <t>胜利油田孚特工贸有限公司</t>
  </si>
  <si>
    <t>5M*6M*3M</t>
  </si>
  <si>
    <t>Pw0.3MPa 40m3</t>
  </si>
  <si>
    <t>2020.12.27</t>
  </si>
  <si>
    <t>2.5MPa 50kW H-Q/Z</t>
  </si>
  <si>
    <t>高架油罐</t>
  </si>
  <si>
    <t>50m3常压碳钢</t>
  </si>
  <si>
    <t>2021.09.07</t>
  </si>
  <si>
    <t>单闸板防喷器</t>
  </si>
  <si>
    <t>FZ35MPa28cm液压</t>
  </si>
  <si>
    <t>2021.09.18</t>
  </si>
  <si>
    <t>DN100685M</t>
  </si>
  <si>
    <t>DN1001051M</t>
  </si>
  <si>
    <t>2021.09.26</t>
  </si>
  <si>
    <t>东营市东胜星源工程安装有限责任公司</t>
  </si>
  <si>
    <t>注水管线</t>
  </si>
  <si>
    <t>30*45m</t>
  </si>
  <si>
    <t>2021.09.24</t>
  </si>
  <si>
    <t>滨州市水利勘测设计研究院有限责任公司</t>
  </si>
  <si>
    <t>20～30m3/h原油-20～80℃/1～2MPa</t>
  </si>
  <si>
    <t>通用HK-4F</t>
  </si>
  <si>
    <t>AC380V/100A37kW手/自/W</t>
  </si>
  <si>
    <t>S11-M-50KVA10KV/6/0.4KV</t>
  </si>
  <si>
    <t>380V500A25kA固定变频75KW</t>
  </si>
  <si>
    <t>通用HK-4D</t>
  </si>
  <si>
    <t>通用HK-4A</t>
  </si>
  <si>
    <t>S13-1006/0.4Dyn114%</t>
  </si>
  <si>
    <t>HJ2.5MPa300kWH-Q/Q</t>
  </si>
  <si>
    <t>S13-506/0.4Dyn114%</t>
  </si>
  <si>
    <t>5532M</t>
  </si>
  <si>
    <t>2021.10.15</t>
  </si>
  <si>
    <t>胜利油田胜采工程有限公司</t>
  </si>
  <si>
    <t>2021.10.29</t>
  </si>
  <si>
    <t>\单回路40kW380V</t>
  </si>
  <si>
    <t>\20kW380V95%</t>
  </si>
  <si>
    <t>\40m3常压碳钢</t>
  </si>
  <si>
    <t>\20～30m3/h油气混输-20～80℃/1～2</t>
  </si>
  <si>
    <t>四川凯创机电设备有限公司</t>
  </si>
  <si>
    <t>河55站至河50平台外输管线</t>
  </si>
  <si>
    <t>2021.12.31</t>
  </si>
  <si>
    <t>油井多项储存收集器</t>
  </si>
  <si>
    <t>Pw0.3MPa40m3</t>
  </si>
  <si>
    <t>单回路40kW380V</t>
  </si>
  <si>
    <t>0000.00.00</t>
  </si>
  <si>
    <t>三相分离器</t>
  </si>
  <si>
    <t>Pw0.2MPaΦ1200×5666</t>
  </si>
  <si>
    <t>Pw0.6MPaΦ1200H=4600</t>
  </si>
  <si>
    <t>液气分离器</t>
  </si>
  <si>
    <t>Pw2.5MPaФ800H=2430</t>
  </si>
  <si>
    <t>Pw0.6MPaΦ2400×10700</t>
  </si>
  <si>
    <t>20～30m3/h油气混输-20～80℃/1～2</t>
  </si>
  <si>
    <t>Pw1.6MPaΦ426H=1570</t>
  </si>
  <si>
    <t>S20-31510/0.4</t>
  </si>
  <si>
    <t>S20-25010/0.4</t>
  </si>
  <si>
    <t>Pw2.5MPaФ600H=2290</t>
  </si>
  <si>
    <t>76*71000M</t>
  </si>
  <si>
    <t>箱式变电站</t>
  </si>
  <si>
    <t>YB-100/10</t>
  </si>
  <si>
    <t>2022.02.08</t>
  </si>
  <si>
    <t>液面测试仪</t>
  </si>
  <si>
    <t>60℃3000m5Mpa±2%</t>
  </si>
  <si>
    <t>2022.09.13</t>
  </si>
  <si>
    <t>胜利石油仪表厂</t>
  </si>
  <si>
    <t>米</t>
  </si>
  <si>
    <t>非油气资产-石油和化学工业</t>
  </si>
  <si>
    <t>取样桶清洗机</t>
  </si>
  <si>
    <t>18L</t>
  </si>
  <si>
    <t>东营中达石油设备有限公司</t>
  </si>
  <si>
    <t>1kV低压开关柜\380V/1600A/50kA/GGD 电容柜</t>
  </si>
  <si>
    <t>山东峰海石油科技有限公司</t>
  </si>
  <si>
    <t>河67-8配来水管线</t>
  </si>
  <si>
    <t>250米</t>
  </si>
  <si>
    <t>河57-3井配电设施</t>
  </si>
  <si>
    <t>6KV</t>
  </si>
  <si>
    <t>山东迎旭电力技术服务有限责任公司</t>
  </si>
  <si>
    <t>可燃气探测器</t>
  </si>
  <si>
    <t>OSIO\100%LEL爆继电器+报警+显示\0289-111</t>
  </si>
  <si>
    <t>2019.12.24</t>
  </si>
  <si>
    <t>对讲机</t>
  </si>
  <si>
    <t>4W 有显示屏 防爆 含电源</t>
  </si>
  <si>
    <t>江苏大中电机股份有限公司</t>
  </si>
  <si>
    <t>1kV低压开关柜\400V 250A 42kA 电容柜</t>
  </si>
  <si>
    <t>1kV低压开关柜\400V 320A 42kA 出线柜</t>
  </si>
  <si>
    <t>1kV低压开关柜\400V110A42kA变频柜</t>
  </si>
  <si>
    <t>山东万海电气科技有限公司</t>
  </si>
  <si>
    <t>低压开关柜400V630A30kA固定式电容柜</t>
  </si>
  <si>
    <t>1kV低压开关柜\400V250A42kA电容柜</t>
  </si>
  <si>
    <t>低压开关柜\380V500A50kA抽屉式出线柜</t>
  </si>
  <si>
    <t>1kV低压开关柜\400V320A42kA出线柜</t>
  </si>
  <si>
    <t>1kV低压开关柜\400V250A25kA电容柜</t>
  </si>
  <si>
    <t>洗车机</t>
  </si>
  <si>
    <t>12MPa8.0-9.0L/min2.2KW</t>
  </si>
  <si>
    <t>山东齐鲁商业发展集团有限公司</t>
  </si>
  <si>
    <t>4W有显示屏防爆含电源</t>
  </si>
  <si>
    <t>1kV低压开关柜\380V/1600A/50kA/GGD电容柜</t>
  </si>
  <si>
    <t>架空绝缘电缆</t>
  </si>
  <si>
    <t>\FZ-JKLGYJ/Q-10kV/95/15</t>
  </si>
  <si>
    <t>千米(公里)</t>
  </si>
  <si>
    <t>山东万达电缆有限公司</t>
  </si>
  <si>
    <t>交联电力电缆</t>
  </si>
  <si>
    <t>\YJLV228.7/10(15)3×120</t>
  </si>
  <si>
    <t>低压开关柜\380V500A25kA固定变频37KW</t>
  </si>
  <si>
    <t>1kV低压开关柜</t>
  </si>
  <si>
    <t>\400V110A42kA变频柜</t>
  </si>
  <si>
    <t>400V110A42kA抽屉式变频柜国产柜</t>
  </si>
  <si>
    <t>20kW380V95%</t>
  </si>
  <si>
    <t>2.5MPa100kWH-Q/Z</t>
  </si>
  <si>
    <t>100ppm爆HART+继电器报警显示</t>
  </si>
  <si>
    <t>2.5MPa50kWH-Q/Z</t>
  </si>
  <si>
    <t>\HJ2.5MPa300kWH-Q/Q</t>
  </si>
  <si>
    <t>电磁加热器</t>
  </si>
  <si>
    <t>\30kW380V95%</t>
  </si>
  <si>
    <t>\单回路40kW380V（成功）</t>
  </si>
  <si>
    <t>油田局域网网络</t>
  </si>
  <si>
    <t>光缆300M</t>
  </si>
  <si>
    <t>电缆</t>
  </si>
  <si>
    <t>VYLV223*35+1*16</t>
  </si>
  <si>
    <t>油井变频柜</t>
  </si>
  <si>
    <t>37KW380V主电源断路</t>
  </si>
  <si>
    <t>2022.06.09</t>
  </si>
  <si>
    <t>拖拉机</t>
  </si>
  <si>
    <t>TY300</t>
  </si>
  <si>
    <t>2008.01.08</t>
  </si>
  <si>
    <t>非油气资产-其他</t>
  </si>
  <si>
    <t>人体静电释放装置</t>
  </si>
  <si>
    <t>ZD-PSA</t>
  </si>
  <si>
    <t>山东恒冬实业集团有限公司</t>
  </si>
  <si>
    <t>在建工程_暂估_9VV1000000</t>
  </si>
  <si>
    <t>在建工程-其他</t>
  </si>
  <si>
    <t>在建工程_暂估_9VV1100000</t>
  </si>
  <si>
    <t>在建工程_暂估_9VV1200000</t>
  </si>
  <si>
    <t>油气勘探支出_暂估_9VV1000000</t>
  </si>
  <si>
    <t>勘探项目</t>
  </si>
  <si>
    <t>油气勘探支出_暂估_9VV1100000</t>
  </si>
  <si>
    <t>油气勘探支出_暂估_9VV1200000</t>
  </si>
  <si>
    <t>油气开发支出_暂估_9VV1000000</t>
  </si>
  <si>
    <t>2016.10.31</t>
  </si>
  <si>
    <t>开发项目</t>
  </si>
  <si>
    <t>油气开发支出_暂估_9VV1100000</t>
  </si>
  <si>
    <t>油气开发支出_暂估_9VV1200000</t>
  </si>
  <si>
    <t>2016.11.30</t>
  </si>
  <si>
    <t>油气开发支出_暂估_9VV1300000</t>
  </si>
  <si>
    <t>滨603-X7井场</t>
  </si>
  <si>
    <t>惠国（2012）第190号</t>
  </si>
  <si>
    <t>山东省滨州市惠民县胡集镇南于村</t>
  </si>
  <si>
    <t>2012.10.17</t>
  </si>
  <si>
    <t>无形资产-土地使用权</t>
  </si>
  <si>
    <t>滨603-X4井场</t>
  </si>
  <si>
    <t>惠国（2012）第188号</t>
  </si>
  <si>
    <t>滨603-8井场（滨603-X11）</t>
  </si>
  <si>
    <t>惠国（2012）第187号</t>
  </si>
  <si>
    <t>山东省滨州市惠民县胡集镇丁道口村</t>
  </si>
  <si>
    <t>滨603-2井场（滨603-X9、滨603-X10）</t>
  </si>
  <si>
    <t>惠国用（2012）第189号</t>
  </si>
  <si>
    <t>中胜公司办公楼</t>
  </si>
  <si>
    <t>西四路600号</t>
  </si>
  <si>
    <t>长期待摊费用-租入固定资产改良支出</t>
  </si>
  <si>
    <t>2019.01.24</t>
  </si>
  <si>
    <t>使用权资产-房屋建筑物</t>
  </si>
  <si>
    <t>授权经营土地</t>
  </si>
  <si>
    <t>2018.12.31</t>
  </si>
  <si>
    <t>使用权资产-土地</t>
  </si>
  <si>
    <t>现河区块房屋租赁合同</t>
  </si>
  <si>
    <t>2019.01.01</t>
  </si>
  <si>
    <t>2020.12.31</t>
  </si>
  <si>
    <t>房屋及场地租赁（现河区块）合同</t>
  </si>
  <si>
    <t>2019.12.31</t>
  </si>
  <si>
    <t>房屋租赁合同</t>
  </si>
  <si>
    <t>中胜土地租赁</t>
  </si>
  <si>
    <t>GQG20X2,1200平</t>
  </si>
  <si>
    <t>高国用(2000)字第907号</t>
  </si>
  <si>
    <t>GQG20X3,2600平</t>
  </si>
  <si>
    <t>高国用(2000)字第922号</t>
  </si>
  <si>
    <t>CHC37,900平</t>
  </si>
  <si>
    <t>博国用2000字第13-379号</t>
  </si>
  <si>
    <t>GQG20,3600平</t>
  </si>
  <si>
    <t>高国用(2000)字第974号</t>
  </si>
  <si>
    <t>河131井,3600平</t>
  </si>
  <si>
    <t>东他项2000第7880号</t>
  </si>
  <si>
    <t>河51-1井,3600平</t>
  </si>
  <si>
    <t>东他项2000第2883号</t>
  </si>
  <si>
    <t>河51-1井路,540平</t>
  </si>
  <si>
    <t>河57-2井,3600平</t>
  </si>
  <si>
    <t>东他项2000第2875号</t>
  </si>
  <si>
    <t>河67-6井,3600平</t>
  </si>
  <si>
    <t>河73井路,1120平</t>
  </si>
  <si>
    <t>东他项2000第2471号</t>
  </si>
  <si>
    <t>牛108井及路,3168平</t>
  </si>
  <si>
    <t>胜油公司发【2011】134号</t>
  </si>
  <si>
    <t>2020.09.01</t>
  </si>
  <si>
    <t>2021.08.31</t>
  </si>
  <si>
    <t>油气井下作业中心弃置专班</t>
  </si>
  <si>
    <t>房屋及场地租赁合同</t>
  </si>
  <si>
    <t>2021.01.01</t>
  </si>
  <si>
    <t>办公楼房屋租赁合同-2000674532</t>
  </si>
  <si>
    <t>房屋租赁合同（中胜酒店）</t>
  </si>
  <si>
    <t>2021.07.01</t>
  </si>
  <si>
    <t>2021.10.01</t>
  </si>
  <si>
    <t>房屋租赁合同（孚特工贸）</t>
  </si>
  <si>
    <t>2021.09.01</t>
  </si>
  <si>
    <t>现河开发区办公楼房屋租赁合同-8VV1310001</t>
  </si>
  <si>
    <t>多功能值班房租赁合同-2100511717</t>
  </si>
  <si>
    <t>2021.09.27</t>
  </si>
  <si>
    <t>使用权资产-设备</t>
  </si>
  <si>
    <t>车辆租赁合同-2100462193</t>
  </si>
  <si>
    <t>林中10-22井,3600平</t>
  </si>
  <si>
    <t>鲁（2020）惠民县不动产权第0001203号</t>
  </si>
  <si>
    <t>2022.02.01</t>
  </si>
  <si>
    <t>中胜/惠民分公司滨南管理区/管理一区</t>
  </si>
  <si>
    <t>林中10井、林中10-22井路,4976平</t>
  </si>
  <si>
    <t>鲁（2020）惠民县不动产权第0001329号</t>
  </si>
  <si>
    <t>林中10-24井,2600平</t>
  </si>
  <si>
    <t>鲁（2020）惠民县不动产权第0001420号</t>
  </si>
  <si>
    <t>林中10-24井路,2240平</t>
  </si>
  <si>
    <t>鲁（2020）惠民县不动产权第0000772号</t>
  </si>
  <si>
    <t>林中3-2井,3600平</t>
  </si>
  <si>
    <t>鲁（2020）惠民县不动产权第0000840号</t>
  </si>
  <si>
    <t>林中3-2井路,2640平</t>
  </si>
  <si>
    <t>鲁（2020）惠民县不动产权第0000986号</t>
  </si>
  <si>
    <t>林中3-4井,3600平</t>
  </si>
  <si>
    <t>鲁（2020）惠民县不动产权第0001252号</t>
  </si>
  <si>
    <t>林中3-4、林中3-10井路,9600平</t>
  </si>
  <si>
    <t>鲁（2020）惠民县不动产权第0001092号</t>
  </si>
  <si>
    <t>林中3-6井,2600平</t>
  </si>
  <si>
    <t>鲁（2020）惠民县不动产权第0000832号</t>
  </si>
  <si>
    <t>林中3-6井路,240平</t>
  </si>
  <si>
    <t>鲁（2020）惠民县不动产权第0000841号</t>
  </si>
  <si>
    <t>林中3-8井,2600平</t>
  </si>
  <si>
    <t>鲁（2020）惠民县不动产权第0000693号</t>
  </si>
  <si>
    <t>林中3-8井路,960平</t>
  </si>
  <si>
    <t>鲁（2020）惠民县不动产权第0001040号</t>
  </si>
  <si>
    <t>油井用地,183215平</t>
  </si>
  <si>
    <t>鲁（2021）滨州市不动产权第0003528号</t>
  </si>
  <si>
    <t>林17-1井,3600平</t>
  </si>
  <si>
    <t>鲁（2020）惠民县不动产权第0000904号</t>
  </si>
  <si>
    <t>林17-13井场,3600平</t>
  </si>
  <si>
    <t>鲁（2020）惠民县不动产权第0000956号</t>
  </si>
  <si>
    <t>林17-15井,3600平</t>
  </si>
  <si>
    <t>鲁（2020）惠民县不动产权第0001336号</t>
  </si>
  <si>
    <t>林17-13、林17-15、林17-23、林17-25进井路,14856平</t>
  </si>
  <si>
    <t>鲁（2020）惠民县不动产权第0000791号</t>
  </si>
  <si>
    <t>林17-25井(林中2井),3600平</t>
  </si>
  <si>
    <t>鲁（2020）惠民县不动产权第0000874号</t>
  </si>
  <si>
    <t>林17-17井,3600平</t>
  </si>
  <si>
    <t>鲁（2020）惠民县不动产权第0001016号</t>
  </si>
  <si>
    <t>林17-17井路,7096平</t>
  </si>
  <si>
    <t>鲁（2020）惠民县不动产权第0001250号</t>
  </si>
  <si>
    <t>林17-19井,3600平</t>
  </si>
  <si>
    <t>鲁（2020）惠民县不动产权第0001053号</t>
  </si>
  <si>
    <t>林17-19井路,880平</t>
  </si>
  <si>
    <t>鲁（2020）惠民县不动产权第0001019号</t>
  </si>
  <si>
    <t>林17-21井,3600平</t>
  </si>
  <si>
    <t>鲁（2020）惠民县不动产权第0001025号</t>
  </si>
  <si>
    <t>林17-21井路,1840平</t>
  </si>
  <si>
    <t>鲁（2020）惠民县不动产权第0000786号</t>
  </si>
  <si>
    <t>林17-3井路,3056平</t>
  </si>
  <si>
    <t>鲁（2020）惠民县不动产权第0001015号</t>
  </si>
  <si>
    <t>林中25井,3600平</t>
  </si>
  <si>
    <t>鲁（2020）惠民县不动产权第0001230号</t>
  </si>
  <si>
    <t>林17-33井,3600平</t>
  </si>
  <si>
    <t>鲁（2020）惠民县不动产权第0001027号</t>
  </si>
  <si>
    <t>林17-33井路,3680平</t>
  </si>
  <si>
    <t>鲁（2020）惠民县不动产权第0000784号</t>
  </si>
  <si>
    <t>林17-37井,3600平</t>
  </si>
  <si>
    <t>鲁（2020）惠民县不动产权第0001254号</t>
  </si>
  <si>
    <t>林17-37井路,6200平</t>
  </si>
  <si>
    <t>鲁（2020）惠民县不动产权第0000790号</t>
  </si>
  <si>
    <t>林17-45井场(原林中27井),3600平</t>
  </si>
  <si>
    <t>鲁（2020）惠民县不动产权第0001327号</t>
  </si>
  <si>
    <t>林17-45井路,320平</t>
  </si>
  <si>
    <t>鲁（2020）惠民县不动产权第0000787号</t>
  </si>
  <si>
    <t>林17-5井,3600平</t>
  </si>
  <si>
    <t>鲁（2020）惠民县不动产权第0000978号</t>
  </si>
  <si>
    <t>林17-5井路,2336平</t>
  </si>
  <si>
    <t>鲁（2020）惠民县不动产权第0001014号</t>
  </si>
  <si>
    <t>林17-9井,2600平</t>
  </si>
  <si>
    <t>鲁（2020）惠民县不动产权第0001011号</t>
  </si>
  <si>
    <t>林中4-22（侧钻),2600平</t>
  </si>
  <si>
    <t>鲁（2020）惠民县不动产权第0001023号</t>
  </si>
  <si>
    <t>林中6-24井,3600平</t>
  </si>
  <si>
    <t>滨国用(2003)第7279号</t>
  </si>
  <si>
    <t>滨545井及路,3600平</t>
  </si>
  <si>
    <t>鲁（2020）惠民县不动产权第0000844号</t>
  </si>
  <si>
    <t>滨602井,3600平</t>
  </si>
  <si>
    <t>鲁（2020）惠民县不动产权第0000857号</t>
  </si>
  <si>
    <t>林北3井,3600平</t>
  </si>
  <si>
    <t>鲁（2020）惠民县不动产权第0001332号</t>
  </si>
  <si>
    <t>林北6井,3600平</t>
  </si>
  <si>
    <t>鲁（2020）惠民县不动产权第0000977号</t>
  </si>
  <si>
    <t>林北7井,3600平</t>
  </si>
  <si>
    <t>鲁（2020）惠民县不动产权第0000976号</t>
  </si>
  <si>
    <t>林18井,3600平</t>
  </si>
  <si>
    <t>鲁（2020）惠民县不动产权第0000767号</t>
  </si>
  <si>
    <t>林中14井,3600平</t>
  </si>
  <si>
    <t>鲁（2020）惠民县不动产权第0001026号</t>
  </si>
  <si>
    <t>林中16井,3600平</t>
  </si>
  <si>
    <t>鲁（2020）惠民县不动产权第0000785号</t>
  </si>
  <si>
    <t>林中28井,3600平</t>
  </si>
  <si>
    <t>鲁（2020）惠民县不动产权第0001200号</t>
  </si>
  <si>
    <t>林中3井,3600平</t>
  </si>
  <si>
    <t>鲁（2020）惠民县不动产权第0000852号</t>
  </si>
  <si>
    <t>林中7井,3600平</t>
  </si>
  <si>
    <t>鲁（2020）惠民县不动产权第0001234号</t>
  </si>
  <si>
    <t>林中8井,3600平</t>
  </si>
  <si>
    <t>鲁（2020）惠民县不动产权第0001437号</t>
  </si>
  <si>
    <t>林中12号计量站,1600平</t>
  </si>
  <si>
    <t>鲁（2020）惠民县不动产权第0000873号</t>
  </si>
  <si>
    <t>林中11号计量站,1600平</t>
  </si>
  <si>
    <t>鲁（2020）惠民县不动产权第0000776号</t>
  </si>
  <si>
    <t>2022.05.01</t>
  </si>
  <si>
    <t>房屋租赁合同（金福大厦）-8VV1000001</t>
  </si>
  <si>
    <t>2022.08.01</t>
  </si>
  <si>
    <t>装置</t>
  </si>
  <si>
    <t>资产装置名称</t>
  </si>
  <si>
    <t>新单项资产类别名称</t>
  </si>
  <si>
    <t>Z2000223</t>
  </si>
  <si>
    <t>胜利油田现河庄区块地面设施</t>
  </si>
  <si>
    <t>ZS-21</t>
  </si>
  <si>
    <t>变压器（注采）</t>
  </si>
  <si>
    <t>ZS-22</t>
  </si>
  <si>
    <t>ZS-23</t>
  </si>
  <si>
    <t>Z9000100</t>
  </si>
  <si>
    <t>胜利油田其他固定资产</t>
  </si>
  <si>
    <t>量具</t>
  </si>
  <si>
    <t>ZS-24</t>
  </si>
  <si>
    <t>ZS-25</t>
  </si>
  <si>
    <t>ZS-26</t>
  </si>
  <si>
    <t>空气调节电器</t>
  </si>
  <si>
    <t>ZS-27</t>
  </si>
  <si>
    <t>油井测试仪器</t>
  </si>
  <si>
    <t>ZS-28</t>
  </si>
  <si>
    <t>ZS-29</t>
  </si>
  <si>
    <t>台式机</t>
  </si>
  <si>
    <t>ZS-30</t>
  </si>
  <si>
    <t>油田专用安全环保设备</t>
  </si>
  <si>
    <t>ZS-31</t>
  </si>
  <si>
    <t>取暖锅炉</t>
  </si>
  <si>
    <t>ZS-32</t>
  </si>
  <si>
    <t>ZS-33</t>
  </si>
  <si>
    <t>ZS-34</t>
  </si>
  <si>
    <t>ZS-35</t>
  </si>
  <si>
    <t>自动化控制系统</t>
  </si>
  <si>
    <t>ZS-36</t>
  </si>
  <si>
    <t>计量设备</t>
  </si>
  <si>
    <t>ZS-37</t>
  </si>
  <si>
    <t>ZS-38</t>
  </si>
  <si>
    <t>ZS-40</t>
  </si>
  <si>
    <t>液压缸</t>
  </si>
  <si>
    <t>ZS-41</t>
  </si>
  <si>
    <t>ZS-42</t>
  </si>
  <si>
    <t>ZS-43</t>
  </si>
  <si>
    <t>ZS-44</t>
  </si>
  <si>
    <t>ZS-45</t>
  </si>
  <si>
    <t>视频监控设备</t>
  </si>
  <si>
    <t>ZS-46</t>
  </si>
  <si>
    <t>ZS-47</t>
  </si>
  <si>
    <t>ZS-48</t>
  </si>
  <si>
    <t>ZS-49</t>
  </si>
  <si>
    <t>ZS-50</t>
  </si>
  <si>
    <t>操作间及配套</t>
  </si>
  <si>
    <t>ZS-51</t>
  </si>
  <si>
    <t>ZS-52</t>
  </si>
  <si>
    <t>ZS-53</t>
  </si>
  <si>
    <t>ZS-54</t>
  </si>
  <si>
    <t>ZS-55</t>
  </si>
  <si>
    <t>ZS-56</t>
  </si>
  <si>
    <t>ZS-57</t>
  </si>
  <si>
    <t>ZS-58</t>
  </si>
  <si>
    <t>ZS-59</t>
  </si>
  <si>
    <t>原油库至中间站（原油库）输油管线</t>
  </si>
  <si>
    <t>ZS-60</t>
  </si>
  <si>
    <t>ZS-61</t>
  </si>
  <si>
    <t>衡器</t>
  </si>
  <si>
    <t>ZS-62</t>
  </si>
  <si>
    <t>输油泵</t>
  </si>
  <si>
    <t>ZS-63</t>
  </si>
  <si>
    <t>加药设备</t>
  </si>
  <si>
    <t>ZS-64</t>
  </si>
  <si>
    <t>ZS-65</t>
  </si>
  <si>
    <t>ZS-66</t>
  </si>
  <si>
    <t>ZS-67</t>
  </si>
  <si>
    <t>ZS-68</t>
  </si>
  <si>
    <t>ZS-69</t>
  </si>
  <si>
    <t>ZS-70</t>
  </si>
  <si>
    <t>ZS-71</t>
  </si>
  <si>
    <t>Z2000227</t>
  </si>
  <si>
    <t>胜利油田牛庄区块地面设施</t>
  </si>
  <si>
    <t>ZS-72</t>
  </si>
  <si>
    <t>ZS-73</t>
  </si>
  <si>
    <t>ZS-74</t>
  </si>
  <si>
    <t>ZS-75</t>
  </si>
  <si>
    <t>ZS-76</t>
  </si>
  <si>
    <t>ZS-77</t>
  </si>
  <si>
    <t>储油罐（注采）</t>
  </si>
  <si>
    <t>ZS-78</t>
  </si>
  <si>
    <t>ZS-79</t>
  </si>
  <si>
    <t>ZS-80</t>
  </si>
  <si>
    <t>ZS-81</t>
  </si>
  <si>
    <t>ZS-82</t>
  </si>
  <si>
    <t>ZS-83</t>
  </si>
  <si>
    <t>ZS-84</t>
  </si>
  <si>
    <t>ZS-85</t>
  </si>
  <si>
    <t>循环泵</t>
  </si>
  <si>
    <t>ZS-86</t>
  </si>
  <si>
    <t>ZS-87</t>
  </si>
  <si>
    <t>ZS-88</t>
  </si>
  <si>
    <t>ZS-89</t>
  </si>
  <si>
    <t>ZS-90</t>
  </si>
  <si>
    <t>ZS-91</t>
  </si>
  <si>
    <t>ZS-92</t>
  </si>
  <si>
    <t>ZS-93</t>
  </si>
  <si>
    <t>数据仪器</t>
  </si>
  <si>
    <t>ZS-94</t>
  </si>
  <si>
    <t>ZS-95</t>
  </si>
  <si>
    <t>ZS-96</t>
  </si>
  <si>
    <t>ZS-98</t>
  </si>
  <si>
    <t>ZS-100</t>
  </si>
  <si>
    <t>ZS-101</t>
  </si>
  <si>
    <t>ZS-102</t>
  </si>
  <si>
    <t>ZS-103</t>
  </si>
  <si>
    <t>ZS-104</t>
  </si>
  <si>
    <t>ZS-105</t>
  </si>
  <si>
    <t>ZS-106</t>
  </si>
  <si>
    <t>ZS-107</t>
  </si>
  <si>
    <t>ZS-108</t>
  </si>
  <si>
    <t>ZS-109</t>
  </si>
  <si>
    <t>ZS-110</t>
  </si>
  <si>
    <t>ZS-111</t>
  </si>
  <si>
    <t>ZS-112</t>
  </si>
  <si>
    <t>ZS-113</t>
  </si>
  <si>
    <t>ZS-114</t>
  </si>
  <si>
    <t>变电站至配电站（所）电力线路</t>
  </si>
  <si>
    <t>ZS-115</t>
  </si>
  <si>
    <t>ZS-116</t>
  </si>
  <si>
    <t>ZS-117</t>
  </si>
  <si>
    <t>ZS-118</t>
  </si>
  <si>
    <t>ZS-119</t>
  </si>
  <si>
    <t>ZS-120</t>
  </si>
  <si>
    <t>ZS-121</t>
  </si>
  <si>
    <t>ZS-122</t>
  </si>
  <si>
    <t>ZS-123</t>
  </si>
  <si>
    <t>动力测试仪器</t>
  </si>
  <si>
    <t>ZS-124</t>
  </si>
  <si>
    <t>ZS-125</t>
  </si>
  <si>
    <t>ZS-126</t>
  </si>
  <si>
    <t>ZS-127</t>
  </si>
  <si>
    <t>ZS-128</t>
  </si>
  <si>
    <t>ZS-129</t>
  </si>
  <si>
    <t>电话通信设备</t>
  </si>
  <si>
    <t>ZS-130</t>
  </si>
  <si>
    <t>电焊设备</t>
  </si>
  <si>
    <t>ZS-131</t>
  </si>
  <si>
    <t>ZS-132</t>
  </si>
  <si>
    <t>ZS-133</t>
  </si>
  <si>
    <t>ZS-134</t>
  </si>
  <si>
    <t>ZS-135</t>
  </si>
  <si>
    <t>ZS-136</t>
  </si>
  <si>
    <t>ZS-137</t>
  </si>
  <si>
    <t>ZS-138</t>
  </si>
  <si>
    <t>ZS-139</t>
  </si>
  <si>
    <t>ZS-140</t>
  </si>
  <si>
    <t>ZS-141</t>
  </si>
  <si>
    <t>ZS-142</t>
  </si>
  <si>
    <t>ZS-143</t>
  </si>
  <si>
    <t>ZS-144</t>
  </si>
  <si>
    <t>ZS-145</t>
  </si>
  <si>
    <t>Z2000233</t>
  </si>
  <si>
    <t>胜利油田高青区块地面设施</t>
  </si>
  <si>
    <t>ZS-146</t>
  </si>
  <si>
    <t>ZS-147</t>
  </si>
  <si>
    <t>分离器（注采）</t>
  </si>
  <si>
    <t>ZS-148</t>
  </si>
  <si>
    <t>ZS-149</t>
  </si>
  <si>
    <t>ZS-150</t>
  </si>
  <si>
    <t>ZS-151</t>
  </si>
  <si>
    <t>ZS-152</t>
  </si>
  <si>
    <t>ZS-153</t>
  </si>
  <si>
    <t>ZS-154</t>
  </si>
  <si>
    <t>ZS-155</t>
  </si>
  <si>
    <t>Z2000238</t>
  </si>
  <si>
    <t>胜利油田林樊家区块地面设施</t>
  </si>
  <si>
    <t>ZS-156</t>
  </si>
  <si>
    <t>活动板房</t>
  </si>
  <si>
    <t>ZS-157</t>
  </si>
  <si>
    <t>ZS-158</t>
  </si>
  <si>
    <t>ZS-159</t>
  </si>
  <si>
    <t>ZS-160</t>
  </si>
  <si>
    <t>ZS-161</t>
  </si>
  <si>
    <t>ZS-162</t>
  </si>
  <si>
    <t>ZS-163</t>
  </si>
  <si>
    <t>ZS-167</t>
  </si>
  <si>
    <t>ZS-168</t>
  </si>
  <si>
    <t>ZS-169</t>
  </si>
  <si>
    <t>ZS-170</t>
  </si>
  <si>
    <t>ZS-171</t>
  </si>
  <si>
    <t>ZS-172</t>
  </si>
  <si>
    <t>ZS-173</t>
  </si>
  <si>
    <t>ZS-174</t>
  </si>
  <si>
    <t>ZS-175</t>
  </si>
  <si>
    <t>ZS-176</t>
  </si>
  <si>
    <t>普通电视设备（电视机）</t>
  </si>
  <si>
    <t>ZS-179</t>
  </si>
  <si>
    <t>ZS-180</t>
  </si>
  <si>
    <t>PC服务器</t>
  </si>
  <si>
    <t>ZS-189</t>
  </si>
  <si>
    <t>打印设备</t>
  </si>
  <si>
    <t>便携式计算机</t>
  </si>
  <si>
    <t>ZS-207</t>
  </si>
  <si>
    <t>胜利油田分公司2023年第一季度资产报废审批明细表</t>
  </si>
  <si>
    <t>金额：元</t>
  </si>
  <si>
    <t>管理单位</t>
  </si>
  <si>
    <t>权属单位</t>
  </si>
  <si>
    <t>单据编号</t>
  </si>
  <si>
    <t>资产主编号*</t>
  </si>
  <si>
    <t>资产名称*</t>
  </si>
  <si>
    <t>处置方式描述</t>
  </si>
  <si>
    <t>资产类别1</t>
  </si>
  <si>
    <t>资产类别2</t>
  </si>
  <si>
    <t>购建时间</t>
  </si>
  <si>
    <t>停用日期*</t>
  </si>
  <si>
    <t>使用年限</t>
  </si>
  <si>
    <t>已用年限</t>
  </si>
  <si>
    <t>生产装置</t>
  </si>
  <si>
    <t>账面原值</t>
  </si>
  <si>
    <t>累计折旧</t>
  </si>
  <si>
    <t>资产净值</t>
  </si>
  <si>
    <t>已提减值准备</t>
  </si>
  <si>
    <t>账面净额</t>
  </si>
  <si>
    <t>CZZSVV2107-00044</t>
  </si>
  <si>
    <t>完全报废</t>
  </si>
  <si>
    <t>电力设施类</t>
  </si>
  <si>
    <t>电器及电力设施</t>
  </si>
  <si>
    <t>20130329</t>
  </si>
  <si>
    <t>2021/3/1 0:00:00</t>
  </si>
  <si>
    <t>CZZSVV2107-00045</t>
  </si>
  <si>
    <t>CZZSVV2107-00046</t>
  </si>
  <si>
    <t>CZZSVV2209-00021</t>
  </si>
  <si>
    <t>电子电器类</t>
  </si>
  <si>
    <t>仪器仪表及信息类设备</t>
  </si>
  <si>
    <t>20160726</t>
  </si>
  <si>
    <t>2022/8/2 0:00:00</t>
  </si>
  <si>
    <t>CZZSVV2209-00022</t>
  </si>
  <si>
    <t>20151116</t>
  </si>
  <si>
    <t>CZZSVV2209-00024</t>
  </si>
  <si>
    <t>20110629</t>
  </si>
  <si>
    <t>CZZSVV2209-00025</t>
  </si>
  <si>
    <t>CZZSVV2209-00026</t>
  </si>
  <si>
    <t>CZZSVV2209-00027</t>
  </si>
  <si>
    <t>CZZSVV2209-00030</t>
  </si>
  <si>
    <t>20171121</t>
  </si>
  <si>
    <t>CZZSVV2209-00031</t>
  </si>
  <si>
    <t>20171120</t>
  </si>
  <si>
    <t>CZZSVV2209-00032</t>
  </si>
  <si>
    <t>20161104</t>
  </si>
  <si>
    <t>CZZSVV2209-00033</t>
  </si>
  <si>
    <t>20160826</t>
  </si>
  <si>
    <t>CZZSVV2209-00034</t>
  </si>
  <si>
    <t>20150929</t>
  </si>
  <si>
    <t>CZZSVV2209-00035</t>
  </si>
  <si>
    <t>20120830</t>
  </si>
  <si>
    <t>CZZSVV2209-00036</t>
  </si>
  <si>
    <t>20180808</t>
  </si>
  <si>
    <t>CZZSVV2209-00037</t>
  </si>
  <si>
    <t>CZZSVV2209-00038</t>
  </si>
  <si>
    <t>20170719</t>
  </si>
  <si>
    <t>CZZSVV2209-00039</t>
  </si>
  <si>
    <t>CZZSVV2209-00040</t>
  </si>
  <si>
    <t>CZZSVV2209-00041</t>
  </si>
  <si>
    <t>CZZSVV2209-00042</t>
  </si>
  <si>
    <t>20121227</t>
  </si>
  <si>
    <t>CZZSVV2209-00043</t>
  </si>
  <si>
    <t>20120326</t>
  </si>
  <si>
    <t>CZZSVV2209-00044</t>
  </si>
  <si>
    <t>CZZSVV2210-00052</t>
  </si>
  <si>
    <t>2022/10/20 0:00:00</t>
  </si>
  <si>
    <t>CZZSVV2210-00053</t>
  </si>
  <si>
    <t>CZZSVV2210-00054</t>
  </si>
  <si>
    <t>CZZSVV2209-00018</t>
  </si>
  <si>
    <t>20150928</t>
  </si>
  <si>
    <t>CZZSVV2209-00023</t>
  </si>
  <si>
    <t>CZZSVV2209-00028</t>
  </si>
  <si>
    <t>CZZSVV2209-00046</t>
  </si>
  <si>
    <t>20090728</t>
  </si>
  <si>
    <t>CZZSVV2209-00047</t>
  </si>
  <si>
    <t>CZZSVV2209-00048</t>
  </si>
  <si>
    <t>20130730</t>
  </si>
  <si>
    <t>CZZSVV2209-00049</t>
  </si>
  <si>
    <t>CZZSVV2209-00050</t>
  </si>
  <si>
    <t>CZZSVV2209-00051</t>
  </si>
  <si>
    <t>20140925</t>
  </si>
  <si>
    <t>二级单位</t>
  </si>
  <si>
    <t>折旧年限</t>
  </si>
  <si>
    <t>按类别审批</t>
  </si>
  <si>
    <t>资产类别名称</t>
  </si>
  <si>
    <t>处置原因</t>
  </si>
  <si>
    <t>清理类别描述</t>
  </si>
  <si>
    <t>处置方式*</t>
  </si>
  <si>
    <t>是否评估</t>
  </si>
  <si>
    <t>次编号</t>
  </si>
  <si>
    <t>单位编号</t>
  </si>
  <si>
    <t>单位名称</t>
  </si>
  <si>
    <t>技术鉴定</t>
  </si>
  <si>
    <t>制造厂家</t>
  </si>
  <si>
    <t>最后操作日期</t>
  </si>
  <si>
    <t>资产小类</t>
  </si>
  <si>
    <t>0000</t>
  </si>
  <si>
    <t>资阳内燃机车</t>
  </si>
  <si>
    <t>铁路机车</t>
  </si>
  <si>
    <t>总库</t>
  </si>
  <si>
    <t>20041230</t>
  </si>
  <si>
    <t>GK1C</t>
  </si>
  <si>
    <t>已达使用年限并无修复价值</t>
  </si>
  <si>
    <t>计算机等信息类资产</t>
  </si>
  <si>
    <t>油气水井类资产</t>
  </si>
  <si>
    <t>联想便携式计算机</t>
  </si>
  <si>
    <t>处办</t>
  </si>
  <si>
    <t>20130725</t>
  </si>
  <si>
    <t>ThinkPadT430u</t>
  </si>
  <si>
    <t>泵罐炉等油气集输及处理设施</t>
  </si>
  <si>
    <t>20141201</t>
  </si>
  <si>
    <t>T430u</t>
  </si>
  <si>
    <t>抽油机等注采设施</t>
  </si>
  <si>
    <t>松下模拟音频嵌入十光发射机</t>
  </si>
  <si>
    <t>数字广播电视发射机</t>
  </si>
  <si>
    <t>20050719</t>
  </si>
  <si>
    <t>AAV-MUX-13T-7.5DBM</t>
  </si>
  <si>
    <t>彩色等离子电视机</t>
  </si>
  <si>
    <t>20060428</t>
  </si>
  <si>
    <t>海信TPW-4211PM</t>
  </si>
  <si>
    <t>电力设施</t>
  </si>
  <si>
    <t>液晶彩色电视机</t>
  </si>
  <si>
    <t>20090531</t>
  </si>
  <si>
    <t>夏普LCD-52GX3</t>
  </si>
  <si>
    <t>公共事业中心</t>
  </si>
  <si>
    <t>20050216</t>
  </si>
  <si>
    <t>戴尔GX760</t>
  </si>
  <si>
    <t>生产设备类资产</t>
  </si>
  <si>
    <t>20070128</t>
  </si>
  <si>
    <t>HP5100</t>
  </si>
  <si>
    <t>20070516</t>
  </si>
  <si>
    <t>20070112</t>
  </si>
  <si>
    <t>编辑放像机</t>
  </si>
  <si>
    <t>录像编辑设备</t>
  </si>
  <si>
    <t>19950612</t>
  </si>
  <si>
    <t>PVW---2600</t>
  </si>
  <si>
    <t>松下多功能一体机</t>
  </si>
  <si>
    <t>多功能一体机</t>
  </si>
  <si>
    <t>20070528</t>
  </si>
  <si>
    <t>松下中文</t>
  </si>
  <si>
    <t>监视器</t>
  </si>
  <si>
    <t>PVM---1450QM</t>
  </si>
  <si>
    <t>20070215</t>
  </si>
  <si>
    <t>bizhlb7516</t>
  </si>
  <si>
    <t>录像机</t>
  </si>
  <si>
    <t>19930505</t>
  </si>
  <si>
    <t>ＮＶ－－－Ｇ１２</t>
  </si>
  <si>
    <t>20090623</t>
  </si>
  <si>
    <t>ＨＤ１００</t>
  </si>
  <si>
    <t>编辑录像机</t>
  </si>
  <si>
    <t>PVW---2800</t>
  </si>
  <si>
    <t>放像机</t>
  </si>
  <si>
    <t>19980518</t>
  </si>
  <si>
    <t>UVW---1400AP</t>
  </si>
  <si>
    <t>PVW---63７</t>
  </si>
  <si>
    <t>PVW---637</t>
  </si>
  <si>
    <t>PVM---145０QM</t>
  </si>
  <si>
    <t>三星多功能一体机</t>
  </si>
  <si>
    <t>20080812</t>
  </si>
  <si>
    <t>三星565传真</t>
  </si>
  <si>
    <t>Ｊ２５</t>
  </si>
  <si>
    <t>ＮＶ－－ＳＤ５０</t>
  </si>
  <si>
    <t>20010428</t>
  </si>
  <si>
    <t>戴尔GX755</t>
  </si>
  <si>
    <t>编辑控制机</t>
  </si>
  <si>
    <t>RM---450</t>
  </si>
  <si>
    <t>UVW---1200AP</t>
  </si>
  <si>
    <t>20031211</t>
  </si>
  <si>
    <t>20030615</t>
  </si>
  <si>
    <t>戴尔GX620</t>
  </si>
  <si>
    <t>20130726</t>
  </si>
  <si>
    <t>戴尔7010</t>
  </si>
  <si>
    <t>20141020</t>
  </si>
  <si>
    <t>M8500</t>
  </si>
  <si>
    <t>20110408</t>
  </si>
  <si>
    <t>三星452</t>
  </si>
  <si>
    <t>台式计算计算机</t>
  </si>
  <si>
    <t>20121115</t>
  </si>
  <si>
    <t>optiplex745</t>
  </si>
  <si>
    <t>20030708</t>
  </si>
  <si>
    <t>20120805</t>
  </si>
  <si>
    <t>20051115</t>
  </si>
  <si>
    <t>三星565</t>
  </si>
  <si>
    <t>DELL7010</t>
  </si>
  <si>
    <t>20141203</t>
  </si>
  <si>
    <t>20110513</t>
  </si>
  <si>
    <t>20121203</t>
  </si>
  <si>
    <t>DELL7020</t>
  </si>
  <si>
    <t>20060612</t>
  </si>
  <si>
    <t>压缩空气冷冻式干燥机</t>
  </si>
  <si>
    <t>工艺试验机</t>
  </si>
  <si>
    <t>检验所</t>
  </si>
  <si>
    <t>20080205</t>
  </si>
  <si>
    <t>H121-120F</t>
  </si>
  <si>
    <t>冷冻式干燥机</t>
  </si>
  <si>
    <t>SLAD-10NF</t>
  </si>
  <si>
    <t>气动标记机</t>
  </si>
  <si>
    <t>刻线机床</t>
  </si>
  <si>
    <t>20021127</t>
  </si>
  <si>
    <t>GM1710-CT2</t>
  </si>
  <si>
    <t>自动测长喷标打标机</t>
  </si>
  <si>
    <t>刻字机床</t>
  </si>
  <si>
    <t>20041227</t>
  </si>
  <si>
    <t>CPM-16-1</t>
  </si>
  <si>
    <t>钻铣床</t>
  </si>
  <si>
    <t>钻床</t>
  </si>
  <si>
    <t>20080116</t>
  </si>
  <si>
    <t>ZXTM-40</t>
  </si>
  <si>
    <t>2010601</t>
  </si>
  <si>
    <t>hp2300d</t>
  </si>
  <si>
    <t>20080125</t>
  </si>
  <si>
    <t>C4170A</t>
  </si>
  <si>
    <t>春兰空调</t>
  </si>
  <si>
    <t>老年</t>
  </si>
  <si>
    <t>20120501</t>
  </si>
  <si>
    <t>KFR-32GW/B</t>
  </si>
  <si>
    <t>20100301</t>
  </si>
  <si>
    <t>20090514</t>
  </si>
  <si>
    <t>20090516</t>
  </si>
  <si>
    <t>HP5100le</t>
  </si>
  <si>
    <t>20110107</t>
  </si>
  <si>
    <t>20100524</t>
  </si>
  <si>
    <t>20060518</t>
  </si>
  <si>
    <t>20091012</t>
  </si>
  <si>
    <t>待查</t>
  </si>
  <si>
    <t>20121210</t>
  </si>
  <si>
    <t>鲁E.B1826</t>
  </si>
  <si>
    <t>20050905</t>
  </si>
  <si>
    <t>鲁E.B1718</t>
  </si>
  <si>
    <t>鲁E.B1891</t>
  </si>
  <si>
    <t>KFR-60LW/d</t>
  </si>
  <si>
    <t>设备科</t>
  </si>
  <si>
    <t>20101206</t>
  </si>
  <si>
    <t>ThinkpadT410S</t>
  </si>
  <si>
    <t>索尼数码摄像机</t>
  </si>
  <si>
    <t>20061231</t>
  </si>
  <si>
    <t>HDR-HC3E</t>
  </si>
  <si>
    <t>20141202</t>
  </si>
  <si>
    <t>Dell7010</t>
  </si>
  <si>
    <t>惠普多功能一体机</t>
  </si>
  <si>
    <t>20121225</t>
  </si>
  <si>
    <t>HPM1216nfh</t>
  </si>
  <si>
    <t>施乐激光打印机</t>
  </si>
  <si>
    <t>生产运行科</t>
  </si>
  <si>
    <t>20030630</t>
  </si>
  <si>
    <t>施乐M1055</t>
  </si>
  <si>
    <t>索尼便携式计算机</t>
  </si>
  <si>
    <t>20081220</t>
  </si>
  <si>
    <t>sony</t>
  </si>
  <si>
    <t>GPS车载终端</t>
  </si>
  <si>
    <t>卫星定位导航GPS设备</t>
  </si>
  <si>
    <t>胜利物流中心</t>
  </si>
  <si>
    <t>20081231</t>
  </si>
  <si>
    <t>CW-GA701</t>
  </si>
  <si>
    <t>CW701</t>
  </si>
  <si>
    <t>0</t>
  </si>
  <si>
    <t>爱普生针式打印机</t>
  </si>
  <si>
    <t>20081201</t>
  </si>
  <si>
    <t>LQ-635K</t>
  </si>
  <si>
    <t>20101101</t>
  </si>
  <si>
    <t>LQ-690K</t>
  </si>
  <si>
    <t>东芝投影仪</t>
  </si>
  <si>
    <t>TOSHIBA7621</t>
  </si>
  <si>
    <t>HPP1108</t>
  </si>
  <si>
    <t>HP1012</t>
  </si>
  <si>
    <t>HP1008</t>
  </si>
  <si>
    <t>HP1022</t>
  </si>
  <si>
    <t>HP5100LE</t>
  </si>
  <si>
    <t>松下投影彩色电视机</t>
  </si>
  <si>
    <t>1080i</t>
  </si>
  <si>
    <t>条码识别器</t>
  </si>
  <si>
    <t>条码扫描器</t>
  </si>
  <si>
    <t>20141210</t>
  </si>
  <si>
    <t>ATID880II</t>
  </si>
  <si>
    <t>场地</t>
  </si>
  <si>
    <t>供应处/物资总库/材料库</t>
  </si>
  <si>
    <t>20181229</t>
  </si>
  <si>
    <t>混凝土</t>
  </si>
  <si>
    <t>轨道衡</t>
  </si>
  <si>
    <t>供应处/物资总库/机务队</t>
  </si>
  <si>
    <t>19890714</t>
  </si>
  <si>
    <t>检验工房</t>
  </si>
  <si>
    <t>厂房</t>
  </si>
  <si>
    <t>框架结构</t>
  </si>
  <si>
    <t>铁路三线</t>
  </si>
  <si>
    <t>铁路专用线</t>
  </si>
  <si>
    <t>19990930</t>
  </si>
  <si>
    <t>P-45</t>
  </si>
  <si>
    <t>铁路一线</t>
  </si>
  <si>
    <t>铁路联系线</t>
  </si>
  <si>
    <t>P-50</t>
  </si>
  <si>
    <t>四线站台</t>
  </si>
  <si>
    <t>料台</t>
  </si>
  <si>
    <t>毛石、混凝土</t>
  </si>
  <si>
    <t>通化门式起重机</t>
  </si>
  <si>
    <t>电动门式起重机</t>
  </si>
  <si>
    <t>19951230</t>
  </si>
  <si>
    <t>LQ-35-30</t>
  </si>
  <si>
    <t>斑马条码打印机</t>
  </si>
  <si>
    <t>条码打印机</t>
  </si>
  <si>
    <t>GK888t</t>
  </si>
  <si>
    <t>索尼照相机</t>
  </si>
  <si>
    <t>照相机及器材</t>
  </si>
  <si>
    <t>sony5100</t>
  </si>
  <si>
    <t>sony5101</t>
  </si>
  <si>
    <t>机车安全信息综合监测仪器</t>
  </si>
  <si>
    <t>铁路专用设备</t>
  </si>
  <si>
    <t>大类</t>
  </si>
  <si>
    <t>提折旧情况</t>
  </si>
  <si>
    <t>折旧差</t>
  </si>
  <si>
    <t>未看资产编号</t>
  </si>
  <si>
    <t>分公司/直属/信息中心（档案管理中心）</t>
  </si>
  <si>
    <t>8SO0700030002</t>
  </si>
  <si>
    <t>供应处/物资检验所/计量室</t>
  </si>
  <si>
    <t>JSJD1902-00173</t>
  </si>
  <si>
    <t xml:space="preserve">           -  </t>
  </si>
  <si>
    <t xml:space="preserve"> CZSO071811-00592 </t>
  </si>
  <si>
    <t>提足折旧</t>
  </si>
  <si>
    <t>美国戴尔有限公司</t>
  </si>
  <si>
    <t>已达到规定使用年限，无使用价值</t>
  </si>
  <si>
    <t>8SO0700030006</t>
  </si>
  <si>
    <t>供应处/物资检验所/检验车间</t>
  </si>
  <si>
    <t>JSJD1903-00297</t>
  </si>
  <si>
    <t xml:space="preserve"> CZSO071803-00123 </t>
  </si>
  <si>
    <t>epsonLQ-670K+T</t>
  </si>
  <si>
    <t>？爱普生(中国)有限公司</t>
  </si>
  <si>
    <t>8SO0799400007</t>
  </si>
  <si>
    <t>供应处/物资质量督查大队</t>
  </si>
  <si>
    <t>JSJD1905-01883</t>
  </si>
  <si>
    <t xml:space="preserve"> CZSO071905-00125 </t>
  </si>
  <si>
    <t>设备老化，无法修复使用</t>
  </si>
  <si>
    <t xml:space="preserve"> CZSO071905-00129 </t>
  </si>
  <si>
    <t>中国戴尔有限公司</t>
  </si>
  <si>
    <t xml:space="preserve"> CZSO071811-00584 </t>
  </si>
  <si>
    <t>联想电脑</t>
  </si>
  <si>
    <t>北京联想有限公司</t>
  </si>
  <si>
    <t>8SO0700100025</t>
  </si>
  <si>
    <t>供应处/机关/物资管理办公室</t>
  </si>
  <si>
    <t>JSJD1905-01892</t>
  </si>
  <si>
    <t xml:space="preserve"> CZSO071905-00138 </t>
  </si>
  <si>
    <t>三星SCX-4521F</t>
  </si>
  <si>
    <t>中国三星有限公司</t>
  </si>
  <si>
    <t>已达到规定使用年限，并提足折旧，且不能改造修复继续使用</t>
  </si>
  <si>
    <t xml:space="preserve"> CZSO071905-00141 </t>
  </si>
  <si>
    <t>戴尔中国有限责任公司</t>
  </si>
  <si>
    <t>8SO0700100033</t>
  </si>
  <si>
    <t>供应处/机关/科技节能科</t>
  </si>
  <si>
    <t xml:space="preserve"> CZSO071903-00091 </t>
  </si>
  <si>
    <t>戴尔中国公司</t>
  </si>
  <si>
    <t>星星冷柜</t>
  </si>
  <si>
    <t>分公司/机关/设备管理处</t>
  </si>
  <si>
    <t>制冷电器</t>
  </si>
  <si>
    <t>8SO070002</t>
  </si>
  <si>
    <t>供应处/油料公司</t>
  </si>
  <si>
    <t>JSJD1905-01880</t>
  </si>
  <si>
    <t xml:space="preserve"> CZSO071905-00257 </t>
  </si>
  <si>
    <t>BD-518B</t>
  </si>
  <si>
    <t>中国星星冰柜厂</t>
  </si>
  <si>
    <t>已达到规定使用年限，并提足折旧且不能改造修复的地面设施</t>
  </si>
  <si>
    <t>8SO0700050005</t>
  </si>
  <si>
    <t>供应处/综合大队/物资供应部</t>
  </si>
  <si>
    <t xml:space="preserve"> CZSO071903-00054 </t>
  </si>
  <si>
    <t>DELLGX745</t>
  </si>
  <si>
    <t>戴尔（中国厦门）有限公司</t>
  </si>
  <si>
    <t>8SO0700030005</t>
  </si>
  <si>
    <t>供应处/物资检验所/技术室</t>
  </si>
  <si>
    <t xml:space="preserve"> CZSO071811-00610 </t>
  </si>
  <si>
    <t>组装机</t>
  </si>
  <si>
    <t xml:space="preserve"> CZSO071811-00617 </t>
  </si>
  <si>
    <t>戴尔</t>
  </si>
  <si>
    <t>8SO0700050001</t>
  </si>
  <si>
    <t>供应处/综合大队/机关</t>
  </si>
  <si>
    <t xml:space="preserve"> CZSO071903-00017 </t>
  </si>
  <si>
    <t>戴尔有限责任公司</t>
  </si>
  <si>
    <t xml:space="preserve"> CZSO071903-00090 </t>
  </si>
  <si>
    <t>epsonLQ-680KⅡ</t>
  </si>
  <si>
    <t>凤达台式机</t>
  </si>
  <si>
    <t xml:space="preserve"> CZSO071902-00005 </t>
  </si>
  <si>
    <t>∧OC</t>
  </si>
  <si>
    <t>凤达</t>
  </si>
  <si>
    <t>8SO0700070001</t>
  </si>
  <si>
    <t>供应处/废旧物资调剂中心/其他</t>
  </si>
  <si>
    <t xml:space="preserve"> CZSO071905-00371 </t>
  </si>
  <si>
    <t>戴尔北京有限公司</t>
  </si>
  <si>
    <t>海信空调</t>
  </si>
  <si>
    <t>8SO0700050004</t>
  </si>
  <si>
    <t>供应处/综合大队/大楼服务队</t>
  </si>
  <si>
    <t>JSJD1903-00304</t>
  </si>
  <si>
    <t xml:space="preserve"> CZSO071903-00037 </t>
  </si>
  <si>
    <t>挂机１.５ｐ</t>
  </si>
  <si>
    <t>海信空调集团公司</t>
  </si>
  <si>
    <t>长虹电视机</t>
  </si>
  <si>
    <t xml:space="preserve"> CZSO071903-00039 </t>
  </si>
  <si>
    <t>CHANGHONG</t>
  </si>
  <si>
    <t>长虹电视机有限公司</t>
  </si>
  <si>
    <t>海信电视机</t>
  </si>
  <si>
    <t xml:space="preserve"> CZSO071903-00046 </t>
  </si>
  <si>
    <t>HISNSE</t>
  </si>
  <si>
    <t xml:space="preserve"> CZSO071903-00053 </t>
  </si>
  <si>
    <t>DELLGX380</t>
  </si>
  <si>
    <t>三星电子（山东）数码打印机有限</t>
  </si>
  <si>
    <t xml:space="preserve"> CZSO071811-00580 </t>
  </si>
  <si>
    <t>戴尔(中国)有限公司</t>
  </si>
  <si>
    <t xml:space="preserve"> CZSO071811-00583 </t>
  </si>
  <si>
    <t xml:space="preserve"> CZSO071903-00052 </t>
  </si>
  <si>
    <t xml:space="preserve"> CZSO071811-00609 </t>
  </si>
  <si>
    <t>厦门戴尔有限公司</t>
  </si>
  <si>
    <t>8SO070003</t>
  </si>
  <si>
    <t>供应处/物资检验所</t>
  </si>
  <si>
    <t xml:space="preserve"> CZSO071811-00621 </t>
  </si>
  <si>
    <t>联想电脑有限公司</t>
  </si>
  <si>
    <t xml:space="preserve"> CZSO071811-00613 </t>
  </si>
  <si>
    <t>戴尔780</t>
  </si>
  <si>
    <t>8SO0700010001</t>
  </si>
  <si>
    <t xml:space="preserve"> CZSO071903-00056 </t>
  </si>
  <si>
    <t>OPTIPLEX745</t>
  </si>
  <si>
    <t>8SO0700100029</t>
  </si>
  <si>
    <t>供应处/机关/招议标办公室</t>
  </si>
  <si>
    <t xml:space="preserve"> CZSO071810-00393 </t>
  </si>
  <si>
    <t>Dell780</t>
  </si>
  <si>
    <t xml:space="preserve"> CZSO071811-00585 </t>
  </si>
  <si>
    <t>其他类资产</t>
  </si>
  <si>
    <t>8SO0700010007</t>
  </si>
  <si>
    <t>供应处/物资总库/综合队</t>
  </si>
  <si>
    <t xml:space="preserve"> CZSO071903-00080 </t>
  </si>
  <si>
    <t>格力挂机</t>
  </si>
  <si>
    <t>珠海格力有限公司</t>
  </si>
  <si>
    <t>日本加藤汽车吊</t>
  </si>
  <si>
    <t>汽车起重机</t>
  </si>
  <si>
    <t>油田机械设备类资产</t>
  </si>
  <si>
    <t>8SO0700010003</t>
  </si>
  <si>
    <t>供应处/物资总库/机械队</t>
  </si>
  <si>
    <t xml:space="preserve"> CZSO071903-00082 </t>
  </si>
  <si>
    <t>NK-300B30t</t>
  </si>
  <si>
    <t>日本加藤制造厂</t>
  </si>
  <si>
    <t>海尔空调</t>
  </si>
  <si>
    <t>8SO0700010005</t>
  </si>
  <si>
    <t xml:space="preserve"> CZSO071903-00087 </t>
  </si>
  <si>
    <t>KFR32GW/K</t>
  </si>
  <si>
    <t>海尔电器有限公司</t>
  </si>
  <si>
    <t>康佳电视机</t>
  </si>
  <si>
    <t>8SO0700220001</t>
  </si>
  <si>
    <t>供应处/直属/武装保卫办公室</t>
  </si>
  <si>
    <t xml:space="preserve"> CZSO071902-00001 </t>
  </si>
  <si>
    <t>32寸</t>
  </si>
  <si>
    <t>康佳集团公司</t>
  </si>
  <si>
    <t>结构和零部件已严重磨损</t>
  </si>
  <si>
    <t>固定资产毁损，无修复使用价值</t>
  </si>
  <si>
    <t>三星打印机</t>
  </si>
  <si>
    <t xml:space="preserve"> CZSO071903-00018 </t>
  </si>
  <si>
    <t>ML-1430</t>
  </si>
  <si>
    <t>惠普（中国）有限公司</t>
  </si>
  <si>
    <t xml:space="preserve"> CZSO071903-00019 </t>
  </si>
  <si>
    <t>格力1P</t>
  </si>
  <si>
    <t xml:space="preserve"> CZSO071905-00124 </t>
  </si>
  <si>
    <t>日本东洋装载机</t>
  </si>
  <si>
    <t>装载机</t>
  </si>
  <si>
    <t>JSJD1905-01875</t>
  </si>
  <si>
    <t xml:space="preserve"> CZSO071905-00142 </t>
  </si>
  <si>
    <t>鲁E.B1374</t>
  </si>
  <si>
    <t>75B</t>
  </si>
  <si>
    <t>日本东洋工程机械厂</t>
  </si>
  <si>
    <t>8SO0700100026</t>
  </si>
  <si>
    <t>供应处/机关/物资管理科</t>
  </si>
  <si>
    <t xml:space="preserve"> CZSO071905-00147 </t>
  </si>
  <si>
    <t>Dell760</t>
  </si>
  <si>
    <t>已达到规定使用年限，并提足折旧已达到规定使用年限，并提足折旧，且不能改造修复继续使用</t>
  </si>
  <si>
    <t>8SO0700010008</t>
  </si>
  <si>
    <t>供应处/物资总库/配送队</t>
  </si>
  <si>
    <t>JSJD1905-01922</t>
  </si>
  <si>
    <t xml:space="preserve"> CZSO071905-00263 </t>
  </si>
  <si>
    <t>HPlasejef1000</t>
  </si>
  <si>
    <t>已达到规定使用年限，并提足折旧且不能改造</t>
  </si>
  <si>
    <t xml:space="preserve"> CZSO071905-00231 </t>
  </si>
  <si>
    <t>STAR针式打印机</t>
  </si>
  <si>
    <t>8SO0700010004</t>
  </si>
  <si>
    <t>供应处/物资总库/调运队</t>
  </si>
  <si>
    <t xml:space="preserve"> CZSO071905-00232 </t>
  </si>
  <si>
    <t>NX-600</t>
  </si>
  <si>
    <t>STAR中国有限责任公司</t>
  </si>
  <si>
    <t>已达到规定使用年限，并提足折旧且不能改造.</t>
  </si>
  <si>
    <t xml:space="preserve"> CZSO071905-00233 </t>
  </si>
  <si>
    <t>美国戴尔公司</t>
  </si>
  <si>
    <t>佳能复印机</t>
  </si>
  <si>
    <t xml:space="preserve"> CZSO071905-00249 </t>
  </si>
  <si>
    <t>佳能2800</t>
  </si>
  <si>
    <t>日本佳能公司</t>
  </si>
  <si>
    <t>双灶炉</t>
  </si>
  <si>
    <t>烹调电器</t>
  </si>
  <si>
    <t xml:space="preserve"> CZSO071905-00251 </t>
  </si>
  <si>
    <t>东营厨房设备厂</t>
  </si>
  <si>
    <t>套丝机</t>
  </si>
  <si>
    <t xml:space="preserve"> CZSO071905-00253 </t>
  </si>
  <si>
    <t>未提足折旧，已到使用年限</t>
  </si>
  <si>
    <t>中国套丝机厂生产</t>
  </si>
  <si>
    <t xml:space="preserve"> CZSO071905-00265 </t>
  </si>
  <si>
    <t>OPTIPLEGX330</t>
  </si>
  <si>
    <t xml:space="preserve"> CZSO071903-00024 </t>
  </si>
  <si>
    <t>KANGKI</t>
  </si>
  <si>
    <t xml:space="preserve"> CZSO071811-00605 </t>
  </si>
  <si>
    <t>dell</t>
  </si>
  <si>
    <t xml:space="preserve"> CZSO071810-00443 </t>
  </si>
  <si>
    <t>亿达州空调</t>
  </si>
  <si>
    <t xml:space="preserve"> CZSO071905-00268 </t>
  </si>
  <si>
    <t>KFR-71LW/D柜机</t>
  </si>
  <si>
    <t>广东亿达州有限公司</t>
  </si>
  <si>
    <t xml:space="preserve"> CZSO071903-00011 </t>
  </si>
  <si>
    <t>柜机３Ｐ</t>
  </si>
  <si>
    <t>春兰空调有限公司</t>
  </si>
  <si>
    <t>8SO0700030008</t>
  </si>
  <si>
    <t>供应处/物资检验所/化验室</t>
  </si>
  <si>
    <t xml:space="preserve"> CZSO071811-00572 </t>
  </si>
  <si>
    <t>电动手推堆高机</t>
  </si>
  <si>
    <t>堆取机械</t>
  </si>
  <si>
    <t>8SO0700010002</t>
  </si>
  <si>
    <t>供应处/物资总库/设备配件库</t>
  </si>
  <si>
    <t xml:space="preserve"> CZSO071905-00202 </t>
  </si>
  <si>
    <t>CT-0.5</t>
  </si>
  <si>
    <t>江苏高邮机械厂</t>
  </si>
  <si>
    <t xml:space="preserve"> CZSO071905-00206 </t>
  </si>
  <si>
    <t>LQ-680K</t>
  </si>
  <si>
    <t>中国爱普生公司</t>
  </si>
  <si>
    <t>园林机械</t>
  </si>
  <si>
    <t xml:space="preserve"> CZSO071905-00210 </t>
  </si>
  <si>
    <t>LX600</t>
  </si>
  <si>
    <t>中国五菱拖拉机厂</t>
  </si>
  <si>
    <t xml:space="preserve"> CZSO071905-00212 </t>
  </si>
  <si>
    <t xml:space="preserve"> CZSO071905-00215 </t>
  </si>
  <si>
    <t>EPSONLQ-680K</t>
  </si>
  <si>
    <t>爱普生中国有限公司</t>
  </si>
  <si>
    <t xml:space="preserve"> CZSO071905-00220 </t>
  </si>
  <si>
    <t>KFR-50LP</t>
  </si>
  <si>
    <t>珠海格力电器有限公司</t>
  </si>
  <si>
    <t xml:space="preserve"> CZSO071905-00229 </t>
  </si>
  <si>
    <t>海尔柜机</t>
  </si>
  <si>
    <t>青岛海尔有限公司</t>
  </si>
  <si>
    <t xml:space="preserve"> CZSO071811-00591 </t>
  </si>
  <si>
    <t>DELLGX620</t>
  </si>
  <si>
    <t>戴尔电脑生产厂家</t>
  </si>
  <si>
    <t xml:space="preserve"> CZSO071903-00020 </t>
  </si>
  <si>
    <t xml:space="preserve"> CZSO071903-00021 </t>
  </si>
  <si>
    <t>海尔电视机</t>
  </si>
  <si>
    <t xml:space="preserve"> CZSO071903-00022 </t>
  </si>
  <si>
    <t>HAIER</t>
  </si>
  <si>
    <t>美的世纪星空调</t>
  </si>
  <si>
    <t>8SO0700260001</t>
  </si>
  <si>
    <t>供应处/实业管理中心/机关</t>
  </si>
  <si>
    <t xml:space="preserve"> CZSO071903-00006 </t>
  </si>
  <si>
    <t>KFR-75LW/ESD</t>
  </si>
  <si>
    <t>美的冷气机制造有限公司</t>
  </si>
  <si>
    <t xml:space="preserve"> CZSO071905-00355 </t>
  </si>
  <si>
    <t>8SO070005</t>
  </si>
  <si>
    <t>供应处/综合大队</t>
  </si>
  <si>
    <t>JSJD1905-01885</t>
  </si>
  <si>
    <t xml:space="preserve"> CZSO071905-00361 </t>
  </si>
  <si>
    <t>已达到规定使用年限，并提足折旧且不能改造修复使用</t>
  </si>
  <si>
    <t xml:space="preserve"> CZSO071905-00369 </t>
  </si>
  <si>
    <t>DELLOptiplex755</t>
  </si>
  <si>
    <t>戴尔计算机公司</t>
  </si>
  <si>
    <t>JSJD1904-01444</t>
  </si>
  <si>
    <t xml:space="preserve"> CZSO071904-00113 </t>
  </si>
  <si>
    <t>上海中星科技设备有限公司</t>
  </si>
  <si>
    <t>设备老化，无法修复</t>
  </si>
  <si>
    <t>电动振筛机</t>
  </si>
  <si>
    <t>分公司/机关/质量技术监督处</t>
  </si>
  <si>
    <t>物理特性分析仪器及校准仪器</t>
  </si>
  <si>
    <t>JSJD1904-01522</t>
  </si>
  <si>
    <t xml:space="preserve"> CZSO071904-00115 </t>
  </si>
  <si>
    <t>杭州蓝天化验仪器厂</t>
  </si>
  <si>
    <t>设备老化,无法修复</t>
  </si>
  <si>
    <t>戴尔电脑</t>
  </si>
  <si>
    <t xml:space="preserve"> CZSO071811-00626 </t>
  </si>
  <si>
    <t xml:space="preserve"> CZSO071811-00589 </t>
  </si>
  <si>
    <t>JSJD1905-01886</t>
  </si>
  <si>
    <t xml:space="preserve"> CZSO071905-00116 </t>
  </si>
  <si>
    <t>hp5100</t>
  </si>
  <si>
    <t>中国惠普有限责任公司</t>
  </si>
  <si>
    <t>滚子加热炉</t>
  </si>
  <si>
    <t>试验箱及气候环境试验设备</t>
  </si>
  <si>
    <t>泵、罐、炉等集输类资产</t>
  </si>
  <si>
    <t>JSJD1905-01910</t>
  </si>
  <si>
    <t xml:space="preserve"> CZSO071905-00270 </t>
  </si>
  <si>
    <t>GRL-1</t>
  </si>
  <si>
    <t>青岛胶南同春石油机械厂</t>
  </si>
  <si>
    <t>电子天平</t>
  </si>
  <si>
    <t>分析天平及专用天平</t>
  </si>
  <si>
    <t>JSJD1905-01912</t>
  </si>
  <si>
    <t xml:space="preserve"> CZSO071905-00271 </t>
  </si>
  <si>
    <t>MP5002</t>
  </si>
  <si>
    <t>上海舜宇恒平科学仪器有限公司</t>
  </si>
  <si>
    <t>设备老化，无法修复使用的</t>
  </si>
  <si>
    <t>金属铣床</t>
  </si>
  <si>
    <t>铣床</t>
  </si>
  <si>
    <t>8SO0700030004</t>
  </si>
  <si>
    <t>供应处/物资检验所/检验室</t>
  </si>
  <si>
    <t xml:space="preserve"> CZSO071905-00274 </t>
  </si>
  <si>
    <t>XA6132</t>
  </si>
  <si>
    <t>北京一机床厂</t>
  </si>
  <si>
    <t>双臂电桥校验标准器</t>
  </si>
  <si>
    <t>电磁学计量标准器具</t>
  </si>
  <si>
    <t>JSJD1905-01913</t>
  </si>
  <si>
    <t xml:space="preserve"> CZSO071905-00280 </t>
  </si>
  <si>
    <t>ZY4</t>
  </si>
  <si>
    <t>上海电工仪器厂</t>
  </si>
  <si>
    <t xml:space="preserve"> CZSO071903-00055 </t>
  </si>
  <si>
    <t>vostro200</t>
  </si>
  <si>
    <t>金属硬度计</t>
  </si>
  <si>
    <t>金属材料试验机</t>
  </si>
  <si>
    <t>仪器仪表类资产</t>
  </si>
  <si>
    <t xml:space="preserve"> CZSO071904-00111 </t>
  </si>
  <si>
    <t>HR-150</t>
  </si>
  <si>
    <t>掖县材料试验机厂</t>
  </si>
  <si>
    <t>已达到规定使用年限，并提足折旧且不能改造修复</t>
  </si>
  <si>
    <t>电力设施类资产</t>
  </si>
  <si>
    <t>JSJD1905-01918</t>
  </si>
  <si>
    <t xml:space="preserve"> CZSO071905-00320 </t>
  </si>
  <si>
    <t>DOM—281</t>
  </si>
  <si>
    <t>德力西集团仪器仪表有限公司</t>
  </si>
  <si>
    <t>CISCO</t>
  </si>
  <si>
    <t>防火墙</t>
  </si>
  <si>
    <t>8SO0700080001</t>
  </si>
  <si>
    <t>供应处/直属/信息中心</t>
  </si>
  <si>
    <t xml:space="preserve"> CZSO071905-00337 </t>
  </si>
  <si>
    <t>CISCO5540</t>
  </si>
  <si>
    <t>东芝公司</t>
  </si>
  <si>
    <t xml:space="preserve"> CZSO071905-00346 </t>
  </si>
  <si>
    <t>戴尔打印机</t>
  </si>
  <si>
    <t xml:space="preserve"> CZSO071905-00350 </t>
  </si>
  <si>
    <t>DELL1020</t>
  </si>
  <si>
    <t>志高空调</t>
  </si>
  <si>
    <t xml:space="preserve"> CZSO071903-00068 </t>
  </si>
  <si>
    <t>志高挂机</t>
  </si>
  <si>
    <t>志高空调有限责任公司</t>
  </si>
  <si>
    <t xml:space="preserve"> CZSO071905-00334 </t>
  </si>
  <si>
    <t>物资供应处自建</t>
  </si>
  <si>
    <t>宽范围精密电阻箱</t>
  </si>
  <si>
    <t xml:space="preserve"> CZSO071905-00283 </t>
  </si>
  <si>
    <t>HY16505</t>
  </si>
  <si>
    <t>中国国营七九七厂</t>
  </si>
  <si>
    <t>自动变速箱清洗换油机</t>
  </si>
  <si>
    <t>表面清理设备</t>
  </si>
  <si>
    <t xml:space="preserve"> CZSO071905-00284 </t>
  </si>
  <si>
    <t>ATFX-80D</t>
  </si>
  <si>
    <t>东营胜城化工机电有限公司</t>
  </si>
  <si>
    <t>JSJD1905-01921</t>
  </si>
  <si>
    <t xml:space="preserve"> CZSO071905-00330 </t>
  </si>
  <si>
    <t>东芝复印机</t>
  </si>
  <si>
    <t xml:space="preserve"> CZSO071905-00333 </t>
  </si>
  <si>
    <t>东芝256</t>
  </si>
  <si>
    <t>东芝（中国）有限公司</t>
  </si>
  <si>
    <t>立式光学计</t>
  </si>
  <si>
    <t>光学式分析仪器</t>
  </si>
  <si>
    <t xml:space="preserve"> CZSO071905-00347 </t>
  </si>
  <si>
    <t>光学计JD3</t>
  </si>
  <si>
    <t>新天光学仪器厂</t>
  </si>
  <si>
    <t xml:space="preserve"> CZSO071905-00352 </t>
  </si>
  <si>
    <t>惠普台式计算机</t>
  </si>
  <si>
    <t xml:space="preserve"> CZSO071905-00131 </t>
  </si>
  <si>
    <t>HP计算机</t>
  </si>
  <si>
    <t xml:space="preserve"> CZSO071905-00135 </t>
  </si>
  <si>
    <t>hp1000</t>
  </si>
  <si>
    <t xml:space="preserve"> CZSO071811-00623 </t>
  </si>
  <si>
    <t xml:space="preserve"> CZSO071811-00630 </t>
  </si>
  <si>
    <t>dell780</t>
  </si>
  <si>
    <t xml:space="preserve"> CZSO071903-00012 </t>
  </si>
  <si>
    <t>挂机1.5P</t>
  </si>
  <si>
    <t>美的电器有限公司</t>
  </si>
  <si>
    <t xml:space="preserve"> CZSO071905-00171 </t>
  </si>
  <si>
    <t xml:space="preserve"> CZSO071905-00203 </t>
  </si>
  <si>
    <t>KFR-23GW/H2挂机</t>
  </si>
  <si>
    <t>水表校验仪</t>
  </si>
  <si>
    <t>力学计量标准器具</t>
  </si>
  <si>
    <t>JSJD1905-01909</t>
  </si>
  <si>
    <t xml:space="preserve"> CZSO071905-00174 </t>
  </si>
  <si>
    <t>BT-50</t>
  </si>
  <si>
    <t>武汉仪表机床厂</t>
  </si>
  <si>
    <t xml:space="preserve"> CZSO071905-00209 </t>
  </si>
  <si>
    <t xml:space="preserve"> CZSO071905-00213 </t>
  </si>
  <si>
    <t>三星STAR</t>
  </si>
  <si>
    <t xml:space="preserve"> CZSO071905-00214 </t>
  </si>
  <si>
    <t xml:space="preserve"> CZSO071905-00217 </t>
  </si>
  <si>
    <t xml:space="preserve"> CZSO071905-00218 </t>
  </si>
  <si>
    <t xml:space="preserve"> CZSO071905-00223 </t>
  </si>
  <si>
    <t>8SO0700010006</t>
  </si>
  <si>
    <t>供应处/物资总库/机关</t>
  </si>
  <si>
    <t xml:space="preserve"> CZSO071905-00236 </t>
  </si>
  <si>
    <t>KFR-35GW/C(F)</t>
  </si>
  <si>
    <t>海尔集团公司</t>
  </si>
  <si>
    <t>佳能打印机</t>
  </si>
  <si>
    <t xml:space="preserve"> CZSO071905-00244 </t>
  </si>
  <si>
    <t>canon2900</t>
  </si>
  <si>
    <t>日本佳能集团公司</t>
  </si>
  <si>
    <t>夏普复印机</t>
  </si>
  <si>
    <t xml:space="preserve"> CZSO071905-00250 </t>
  </si>
  <si>
    <t>夏普AR-1585</t>
  </si>
  <si>
    <t>中国夏普有限公司</t>
  </si>
  <si>
    <t>数字繁用表</t>
  </si>
  <si>
    <t xml:space="preserve"> CZSO071905-00282 </t>
  </si>
  <si>
    <t>1061A</t>
  </si>
  <si>
    <t>Datron电气制造有限公司</t>
  </si>
  <si>
    <t xml:space="preserve"> CZSO071905-00286 </t>
  </si>
  <si>
    <t>天津无线电一厂</t>
  </si>
  <si>
    <t>8SO0799400003</t>
  </si>
  <si>
    <t>供应处/煤炭公司/机关</t>
  </si>
  <si>
    <t xml:space="preserve"> CZSO071905-00290 </t>
  </si>
  <si>
    <t>中国戴尔公司</t>
  </si>
  <si>
    <t xml:space="preserve"> CZSO071905-00342 </t>
  </si>
  <si>
    <t>IBM401</t>
  </si>
  <si>
    <t>中国联想公司</t>
  </si>
  <si>
    <t>数显电感测微仪</t>
  </si>
  <si>
    <t xml:space="preserve"> CZSO071905-00344 </t>
  </si>
  <si>
    <t>DGS-5A</t>
  </si>
  <si>
    <t>河南中原量仪厂</t>
  </si>
  <si>
    <t>紫外线污水处理器</t>
  </si>
  <si>
    <t>自动成套控制系统</t>
  </si>
  <si>
    <t xml:space="preserve"> CZSO071905-00348 </t>
  </si>
  <si>
    <t>个-SB-GZIS111、5000-2</t>
  </si>
  <si>
    <t>上海沧浪源水处理有限公司</t>
  </si>
  <si>
    <t xml:space="preserve"> CZSO071905-00256 </t>
  </si>
  <si>
    <t>SD516BP</t>
  </si>
  <si>
    <t xml:space="preserve"> CZSO071905-00269 </t>
  </si>
  <si>
    <t xml:space="preserve"> CZSO071903-00088 </t>
  </si>
  <si>
    <t>KFR32GW/Z</t>
  </si>
  <si>
    <t>万能工具显微镜</t>
  </si>
  <si>
    <t>显微镜</t>
  </si>
  <si>
    <t>JSJD1905-01907</t>
  </si>
  <si>
    <t xml:space="preserve"> CZSO071905-00149 </t>
  </si>
  <si>
    <t>JX-7</t>
  </si>
  <si>
    <t>新天光学仪器公司</t>
  </si>
  <si>
    <t>光切显微镜</t>
  </si>
  <si>
    <t xml:space="preserve"> CZSO071905-00152 </t>
  </si>
  <si>
    <t>JSG-1</t>
  </si>
  <si>
    <t>上海市光学仪器厂</t>
  </si>
  <si>
    <t>接触式干涉仪</t>
  </si>
  <si>
    <t>光学计量标准器具</t>
  </si>
  <si>
    <t xml:space="preserve"> CZSO071905-00155 </t>
  </si>
  <si>
    <t>JDS-1</t>
  </si>
  <si>
    <t>上海第二光学仪器厂</t>
  </si>
  <si>
    <t>型材切割机</t>
  </si>
  <si>
    <t>金属切割设备</t>
  </si>
  <si>
    <t xml:space="preserve"> CZSO071903-00089 </t>
  </si>
  <si>
    <t>J3G-400B</t>
  </si>
  <si>
    <t>中国郑州电机厂</t>
  </si>
  <si>
    <t xml:space="preserve"> CZSO071810-00447 </t>
  </si>
  <si>
    <t xml:space="preserve"> CZSO071905-00127 </t>
  </si>
  <si>
    <t xml:space="preserve"> CZSO071905-00137 </t>
  </si>
  <si>
    <t>dell270</t>
  </si>
  <si>
    <t xml:space="preserve"> CZSO071905-00150 </t>
  </si>
  <si>
    <t>8SO0700100011</t>
  </si>
  <si>
    <t>供应处/机关/法律事务科</t>
  </si>
  <si>
    <t xml:space="preserve"> CZSO071905-00151 </t>
  </si>
  <si>
    <t>SCX-4521F</t>
  </si>
  <si>
    <t>固定资产毁损，无修复使用价值的</t>
  </si>
  <si>
    <t xml:space="preserve"> CZSO071905-00163 </t>
  </si>
  <si>
    <t>hp5100se</t>
  </si>
  <si>
    <t>一等活塞压力计</t>
  </si>
  <si>
    <t xml:space="preserve"> CZSO071905-00170 </t>
  </si>
  <si>
    <t>0.1-6MPa</t>
  </si>
  <si>
    <t>天津计量局实验厂</t>
  </si>
  <si>
    <t xml:space="preserve"> CZSO071903-00010 </t>
  </si>
  <si>
    <t>春兰3P</t>
  </si>
  <si>
    <t xml:space="preserve"> CZSO071905-00181 </t>
  </si>
  <si>
    <t>海尔挂机</t>
  </si>
  <si>
    <t>气体流量标准仪</t>
  </si>
  <si>
    <t xml:space="preserve"> CZSO071905-00182 </t>
  </si>
  <si>
    <t>LJQ-2000</t>
  </si>
  <si>
    <t>丹东计量仪器设备厂</t>
  </si>
  <si>
    <t>美的空调</t>
  </si>
  <si>
    <t xml:space="preserve"> CZSO071905-00183 </t>
  </si>
  <si>
    <t>美的挂机</t>
  </si>
  <si>
    <t>美的空调有限责任公司</t>
  </si>
  <si>
    <t xml:space="preserve"> CZSO071903-00015 </t>
  </si>
  <si>
    <t xml:space="preserve"> CZSO071905-00189 </t>
  </si>
  <si>
    <t>DPK8300E</t>
  </si>
  <si>
    <t>深圳泰兴通电子有限公司</t>
  </si>
  <si>
    <t xml:space="preserve"> CZSO071905-00362 </t>
  </si>
  <si>
    <t xml:space="preserve"> CZSO071905-00302 </t>
  </si>
  <si>
    <t>戴尔(中国)有限责任公司</t>
  </si>
  <si>
    <t>读数显微镜</t>
  </si>
  <si>
    <t xml:space="preserve"> CZSO071905-00300 </t>
  </si>
  <si>
    <t>JC10</t>
  </si>
  <si>
    <t>济南光学仪器厂</t>
  </si>
  <si>
    <t xml:space="preserve"> CZSO071811-00582 </t>
  </si>
  <si>
    <t>中国厦门戴尔公司</t>
  </si>
  <si>
    <t>投影万能测长仪</t>
  </si>
  <si>
    <t>长度计量标准器具</t>
  </si>
  <si>
    <t xml:space="preserve"> CZSO071905-00309 </t>
  </si>
  <si>
    <t>JD18</t>
  </si>
  <si>
    <t xml:space="preserve"> CZSO071905-00312 </t>
  </si>
  <si>
    <t>水平仪零位检定器</t>
  </si>
  <si>
    <t xml:space="preserve"> CZSO071905-00314 </t>
  </si>
  <si>
    <t>C26型</t>
  </si>
  <si>
    <t>国家计量局计量仪器厂</t>
  </si>
  <si>
    <t>水平仪示值检定器</t>
  </si>
  <si>
    <t xml:space="preserve"> CZSO071905-00301 </t>
  </si>
  <si>
    <t>（0-1.5）mm</t>
  </si>
  <si>
    <t>国家计量局仪器厂</t>
  </si>
  <si>
    <t xml:space="preserve"> CZSO071905-00304 </t>
  </si>
  <si>
    <t>设备已达到规定使用年限，并提足折旧，且不能改造修复继续使用</t>
  </si>
  <si>
    <t>扭黄比较仪</t>
  </si>
  <si>
    <t xml:space="preserve"> CZSO071905-00305 </t>
  </si>
  <si>
    <t>±0．03mm</t>
  </si>
  <si>
    <t>哈尔滨量具刃具厂量</t>
  </si>
  <si>
    <t>钢卷尺检定台</t>
  </si>
  <si>
    <t xml:space="preserve"> CZSO071905-00306 </t>
  </si>
  <si>
    <t>TJT</t>
  </si>
  <si>
    <t>天津市计量监督科学研究院</t>
  </si>
  <si>
    <t xml:space="preserve"> CZSO071905-00139 </t>
  </si>
  <si>
    <t xml:space="preserve"> CZSO071905-00146 </t>
  </si>
  <si>
    <t>toshiba255</t>
  </si>
  <si>
    <t>中国东芝有限公司</t>
  </si>
  <si>
    <t xml:space="preserve"> CZSO071905-00153 </t>
  </si>
  <si>
    <t>JSJD1905-01915</t>
  </si>
  <si>
    <t xml:space="preserve"> CZSO071905-00317 </t>
  </si>
  <si>
    <t xml:space="preserve"> CZSO071905-00318 </t>
  </si>
  <si>
    <t>等厚干涉仪</t>
  </si>
  <si>
    <t>物理光学仪器</t>
  </si>
  <si>
    <t xml:space="preserve"> CZSO071905-00335 </t>
  </si>
  <si>
    <t>C4-1</t>
  </si>
  <si>
    <t>北京计量局仪器厂</t>
  </si>
  <si>
    <t xml:space="preserve"> CZSO071905-00354 </t>
  </si>
  <si>
    <t>OPTIPLEX7010</t>
  </si>
  <si>
    <t>自准直仪</t>
  </si>
  <si>
    <t xml:space="preserve"> CZSO071905-00154 </t>
  </si>
  <si>
    <t>0.005mm/m</t>
  </si>
  <si>
    <t>哈尔滨量具刃具厂</t>
  </si>
  <si>
    <t>JSJD1905-01878</t>
  </si>
  <si>
    <t xml:space="preserve"> CZSO071905-00159 </t>
  </si>
  <si>
    <t>威力空调</t>
  </si>
  <si>
    <t xml:space="preserve"> CZSO071905-00185 </t>
  </si>
  <si>
    <t>威力挂机</t>
  </si>
  <si>
    <t>今泰空调有限责任公司</t>
  </si>
  <si>
    <t xml:space="preserve"> CZSO071905-00186 </t>
  </si>
  <si>
    <t>LJQ500L</t>
  </si>
  <si>
    <t>丹东市曙光计量仪器厂有限公司</t>
  </si>
  <si>
    <t xml:space="preserve"> CZSO071905-00188 </t>
  </si>
  <si>
    <t>KFR-23GW</t>
  </si>
  <si>
    <t>保鲜柜</t>
  </si>
  <si>
    <t xml:space="preserve"> CZSO071905-00258 </t>
  </si>
  <si>
    <t>馨奥森</t>
  </si>
  <si>
    <t>馨奥森厨房设备</t>
  </si>
  <si>
    <t xml:space="preserve"> CZSO071905-00262 </t>
  </si>
  <si>
    <t>HPIasejeft1000</t>
  </si>
  <si>
    <t>北京创美科技有限公司</t>
  </si>
  <si>
    <t>爱普生打印机</t>
  </si>
  <si>
    <t xml:space="preserve"> CZSO071905-00367 </t>
  </si>
  <si>
    <t>EPSON680</t>
  </si>
  <si>
    <t xml:space="preserve"> CZSO071905-00264 </t>
  </si>
  <si>
    <t>OPTIPLEX755</t>
  </si>
  <si>
    <t>水流量标准罐</t>
  </si>
  <si>
    <t xml:space="preserve"> CZSO071905-00140 </t>
  </si>
  <si>
    <t>XTB-50</t>
  </si>
  <si>
    <t xml:space="preserve"> CZSO071810-00439 </t>
  </si>
  <si>
    <t xml:space="preserve"> CZSO071810-00446 </t>
  </si>
  <si>
    <t xml:space="preserve"> CZSO071810-00445 </t>
  </si>
  <si>
    <t>联想台式机</t>
  </si>
  <si>
    <t xml:space="preserve"> CZSO071811-00588 </t>
  </si>
  <si>
    <t>启天</t>
  </si>
  <si>
    <t xml:space="preserve"> CZSO071903-00016 </t>
  </si>
  <si>
    <t>海信空调有限公司</t>
  </si>
  <si>
    <t>运动粘度测定仪</t>
  </si>
  <si>
    <t xml:space="preserve"> CZSO071904-00114 </t>
  </si>
  <si>
    <t>SYD-265D-1</t>
  </si>
  <si>
    <t>上海地质仪器有限公司</t>
  </si>
  <si>
    <t>电力变压器</t>
  </si>
  <si>
    <t>分公司/机关/生产运行管理中心</t>
  </si>
  <si>
    <t>变压器（通用）</t>
  </si>
  <si>
    <t>JSJD1903-00308</t>
  </si>
  <si>
    <t xml:space="preserve"> CZSO071903-00032 </t>
  </si>
  <si>
    <t>800KVA</t>
  </si>
  <si>
    <t>东营市万达特种变压器厂</t>
  </si>
  <si>
    <t>国家有其他强制性淘汰规定原因报废</t>
  </si>
  <si>
    <t>因技术落后淘汰的</t>
  </si>
  <si>
    <t xml:space="preserve"> CZSO071903-00033 </t>
  </si>
  <si>
    <t>1OOOKVA</t>
  </si>
  <si>
    <t>胜兴变压器厂</t>
  </si>
  <si>
    <t xml:space="preserve"> CZSO071903-00083 </t>
  </si>
  <si>
    <t>NK-160B216t</t>
  </si>
  <si>
    <t xml:space="preserve"> CZSO071903-00084 </t>
  </si>
  <si>
    <t xml:space="preserve"> CZSO071903-00043 </t>
  </si>
  <si>
    <t xml:space="preserve"> CZSO071903-00051 </t>
  </si>
  <si>
    <t>REEN太阳能热水器</t>
  </si>
  <si>
    <t>热水器</t>
  </si>
  <si>
    <t xml:space="preserve"> CZSO071903-00060 </t>
  </si>
  <si>
    <t>太阳能</t>
  </si>
  <si>
    <t>REEN太阳能有限公司</t>
  </si>
  <si>
    <t>空气压缩机</t>
  </si>
  <si>
    <t>离心式压缩机</t>
  </si>
  <si>
    <t xml:space="preserve"> CZSO071905-00160 </t>
  </si>
  <si>
    <t>W-0.8/10-I</t>
  </si>
  <si>
    <t>烟台只楚红星压缩机</t>
  </si>
  <si>
    <t xml:space="preserve"> CZSO071905-00161 </t>
  </si>
  <si>
    <t xml:space="preserve"> CZSO071905-00165 </t>
  </si>
  <si>
    <t>液压式万能材料试验机</t>
  </si>
  <si>
    <t xml:space="preserve"> CZSO071905-00275 </t>
  </si>
  <si>
    <t>WE-600A</t>
  </si>
  <si>
    <t>济南试验机厂</t>
  </si>
  <si>
    <t xml:space="preserve"> CZSO071905-00288 </t>
  </si>
  <si>
    <t xml:space="preserve"> CZSO071905-00291 </t>
  </si>
  <si>
    <t xml:space="preserve"> CZSO071905-00293 </t>
  </si>
  <si>
    <t>报废组装机</t>
  </si>
  <si>
    <t>中央空调制冷机组</t>
  </si>
  <si>
    <t>空调机组</t>
  </si>
  <si>
    <t xml:space="preserve"> CZSO071905-00298 </t>
  </si>
  <si>
    <t>LSBLG1163</t>
  </si>
  <si>
    <t>辽宁大连冷动机厂</t>
  </si>
  <si>
    <t>电脑量块比较仪</t>
  </si>
  <si>
    <t xml:space="preserve"> CZSO071905-00308 </t>
  </si>
  <si>
    <t>WS16-DP-H</t>
  </si>
  <si>
    <t>北京珍宝智能机器技术有限公司</t>
  </si>
  <si>
    <t>JSJD1905-01920</t>
  </si>
  <si>
    <t xml:space="preserve"> CZSO071905-00326 </t>
  </si>
  <si>
    <t xml:space="preserve"> CZSO071905-00328 </t>
  </si>
  <si>
    <t>启天M6400</t>
  </si>
  <si>
    <t>联想集团有限公司</t>
  </si>
  <si>
    <t xml:space="preserve"> CZSO071905-00331 </t>
  </si>
  <si>
    <t>垂直度检定仪</t>
  </si>
  <si>
    <t>角度量仪</t>
  </si>
  <si>
    <t xml:space="preserve"> CZSO071905-00339 </t>
  </si>
  <si>
    <t>JS；ZC</t>
  </si>
  <si>
    <t>天津计量实验厂</t>
  </si>
  <si>
    <t xml:space="preserve"> CZSO071905-00349 </t>
  </si>
  <si>
    <t>DELLGX780</t>
  </si>
  <si>
    <t xml:space="preserve"> CZSO071905-00177 </t>
  </si>
  <si>
    <t xml:space="preserve"> CZSO071905-00178 </t>
  </si>
  <si>
    <t>惠普扫描仪</t>
  </si>
  <si>
    <t xml:space="preserve"> CZSO071905-00191 </t>
  </si>
  <si>
    <t>HP7600</t>
  </si>
  <si>
    <t>汉王科技有限公司</t>
  </si>
  <si>
    <t xml:space="preserve"> CZSO071905-00201 </t>
  </si>
  <si>
    <t>YR-H44柜机</t>
  </si>
  <si>
    <t xml:space="preserve"> CZSO071905-00205 </t>
  </si>
  <si>
    <t>已达到规定使用年限，并提足折旧且不能改造修</t>
  </si>
  <si>
    <t>割草机</t>
  </si>
  <si>
    <t xml:space="preserve"> CZSO071905-00207 </t>
  </si>
  <si>
    <t>中国割草机厂生产</t>
  </si>
  <si>
    <t xml:space="preserve"> CZSO071811-00554 </t>
  </si>
  <si>
    <t xml:space="preserve"> CZSO071811-00563 </t>
  </si>
  <si>
    <t>0PTIPLEX380</t>
  </si>
  <si>
    <t>台式计算机</t>
  </si>
  <si>
    <t xml:space="preserve"> CZSO071811-00564 </t>
  </si>
  <si>
    <t>pentinum4</t>
  </si>
  <si>
    <t>Intel公司</t>
  </si>
  <si>
    <t xml:space="preserve"> CZSO071903-00009 </t>
  </si>
  <si>
    <t>KFR-250LW</t>
  </si>
  <si>
    <t>青岛海尔股份有限公司</t>
  </si>
  <si>
    <t xml:space="preserve"> CZSO071905-00216 </t>
  </si>
  <si>
    <t xml:space="preserve"> CZSO071905-00289 </t>
  </si>
  <si>
    <t>三星(中国)有限公司</t>
  </si>
  <si>
    <t xml:space="preserve"> CZSO071905-00295 </t>
  </si>
  <si>
    <t>1065A</t>
  </si>
  <si>
    <t>美国通用测试设备厂</t>
  </si>
  <si>
    <t xml:space="preserve"> CZSO071904-00112 </t>
  </si>
  <si>
    <t>Equotip2-D</t>
  </si>
  <si>
    <t>美国个有限公司</t>
  </si>
  <si>
    <t xml:space="preserve"> CZSO071811-00618 </t>
  </si>
  <si>
    <t xml:space="preserve"> CZSO071903-00025 </t>
  </si>
  <si>
    <t xml:space="preserve"> CZSO071903-00057 </t>
  </si>
  <si>
    <t>OPTIPLGX620</t>
  </si>
  <si>
    <t xml:space="preserve"> CZSO071903-00059 </t>
  </si>
  <si>
    <t>8SO0700050003</t>
  </si>
  <si>
    <t>供应处/综合大队/基建绿化队</t>
  </si>
  <si>
    <t xml:space="preserve"> CZSO071903-00029 </t>
  </si>
  <si>
    <t>DELLGX520</t>
  </si>
  <si>
    <t xml:space="preserve"> CZSO071903-00041 </t>
  </si>
  <si>
    <t xml:space="preserve"> CZSO071903-00044 </t>
  </si>
  <si>
    <t xml:space="preserve"> CZSO071903-00045 </t>
  </si>
  <si>
    <t xml:space="preserve"> CZSO071903-00048 </t>
  </si>
  <si>
    <t>TCL电视机</t>
  </si>
  <si>
    <t xml:space="preserve"> CZSO071903-00049 </t>
  </si>
  <si>
    <t>TCL</t>
  </si>
  <si>
    <t xml:space="preserve"> CZSO071905-00222 </t>
  </si>
  <si>
    <t xml:space="preserve"> CZSO071905-00226 </t>
  </si>
  <si>
    <t xml:space="preserve"> CZSO071905-00227 </t>
  </si>
  <si>
    <t xml:space="preserve"> CZSO071905-00234 </t>
  </si>
  <si>
    <t>KFR-32GW/Z</t>
  </si>
  <si>
    <t xml:space="preserve"> CZSO071905-00242 </t>
  </si>
  <si>
    <t xml:space="preserve"> CZSO071905-00243 </t>
  </si>
  <si>
    <t>HPP1160</t>
  </si>
  <si>
    <t xml:space="preserve"> CZSO071905-00246 </t>
  </si>
  <si>
    <t>佳能200</t>
  </si>
  <si>
    <t>砝码</t>
  </si>
  <si>
    <t xml:space="preserve"> CZSO071905-00310 </t>
  </si>
  <si>
    <t>10kg</t>
  </si>
  <si>
    <t>上海天平仪器厂</t>
  </si>
  <si>
    <t xml:space="preserve"> CZSO071905-00311 </t>
  </si>
  <si>
    <t>Dell台式机</t>
  </si>
  <si>
    <t xml:space="preserve"> CZSO071905-00315 </t>
  </si>
  <si>
    <t>PP38L</t>
  </si>
  <si>
    <t xml:space="preserve"> CZSO071905-00321 </t>
  </si>
  <si>
    <t xml:space="preserve"> CZSO071905-00325 </t>
  </si>
  <si>
    <t xml:space="preserve"> CZSO071903-00067 </t>
  </si>
  <si>
    <t>IR2320L</t>
  </si>
  <si>
    <t>佳能中国有限公司</t>
  </si>
  <si>
    <t>小角度检定仪</t>
  </si>
  <si>
    <t xml:space="preserve"> CZSO071905-00156 </t>
  </si>
  <si>
    <t>C-2</t>
  </si>
  <si>
    <t xml:space="preserve"> CZSO071903-00070 </t>
  </si>
  <si>
    <t xml:space="preserve"> CZSO071903-00072 </t>
  </si>
  <si>
    <t xml:space="preserve"> CZSO071905-00158 </t>
  </si>
  <si>
    <t>LJQ100L</t>
  </si>
  <si>
    <t>丹东计量仪器厂</t>
  </si>
  <si>
    <t xml:space="preserve"> CZSO071905-00166 </t>
  </si>
  <si>
    <t xml:space="preserve"> CZSO071905-00167 </t>
  </si>
  <si>
    <t>OPTIPLEX330</t>
  </si>
  <si>
    <t xml:space="preserve"> CZSO071905-00168 </t>
  </si>
  <si>
    <t xml:space="preserve"> CZSO071905-00172 </t>
  </si>
  <si>
    <t xml:space="preserve"> CZSO071905-00175 </t>
  </si>
  <si>
    <t xml:space="preserve"> CZSO071905-00190 </t>
  </si>
  <si>
    <t>EPSON-LQ680KII</t>
  </si>
  <si>
    <t>爱普生中国公司</t>
  </si>
  <si>
    <t xml:space="preserve"> CZSO071905-00169 </t>
  </si>
  <si>
    <t>离心式清水泵</t>
  </si>
  <si>
    <t>离心泵</t>
  </si>
  <si>
    <t xml:space="preserve"> CZSO071905-00296 </t>
  </si>
  <si>
    <t>IS80/65/125</t>
  </si>
  <si>
    <t>博山鲁源水泵厂</t>
  </si>
  <si>
    <t>液压万能材料试验机</t>
  </si>
  <si>
    <t>JSJD1904-01520</t>
  </si>
  <si>
    <t xml:space="preserve"> CZSO071904-00110 </t>
  </si>
  <si>
    <t>WE-1000B</t>
  </si>
  <si>
    <t>济南试金集团</t>
  </si>
  <si>
    <t xml:space="preserve"> CZSO071811-00557 </t>
  </si>
  <si>
    <t xml:space="preserve"> CZSO071905-00198 </t>
  </si>
  <si>
    <t>格力柜机</t>
  </si>
  <si>
    <t xml:space="preserve"> CZSO071905-00208 </t>
  </si>
  <si>
    <t>KFR-23W/KCQE</t>
  </si>
  <si>
    <t xml:space="preserve"> CZSO071905-00211 </t>
  </si>
  <si>
    <t xml:space="preserve"> CZSO071905-00228 </t>
  </si>
  <si>
    <t xml:space="preserve"> CZSO071905-00238 </t>
  </si>
  <si>
    <t>DELL755N</t>
  </si>
  <si>
    <t xml:space="preserve"> CZSO071903-00064 </t>
  </si>
  <si>
    <t>KFR-48GW/Z</t>
  </si>
  <si>
    <t xml:space="preserve"> CZSO071905-00299 </t>
  </si>
  <si>
    <t>FCD-4</t>
  </si>
  <si>
    <t>光栅式指示表检定仪</t>
  </si>
  <si>
    <t xml:space="preserve"> CZSO071905-00307 </t>
  </si>
  <si>
    <t>DS50K</t>
  </si>
  <si>
    <t>北京德尚科技有限公司</t>
  </si>
  <si>
    <t xml:space="preserve"> CZSO071905-00316 </t>
  </si>
  <si>
    <t>索尼台式计算机</t>
  </si>
  <si>
    <t xml:space="preserve"> CZSO071905-00327 </t>
  </si>
  <si>
    <t>VPCL218FC</t>
  </si>
  <si>
    <t>中国索尼有限公司</t>
  </si>
  <si>
    <t xml:space="preserve"> CZSO071905-00332 </t>
  </si>
  <si>
    <t xml:space="preserve"> CZSO071905-00340 </t>
  </si>
  <si>
    <t xml:space="preserve"> CZSO071905-00341 </t>
  </si>
  <si>
    <t>中韩合资三星公司</t>
  </si>
  <si>
    <t>光学分度头</t>
  </si>
  <si>
    <t>光学计量仪器</t>
  </si>
  <si>
    <t xml:space="preserve"> CZSO071905-00144 </t>
  </si>
  <si>
    <t xml:space="preserve"> CZSO071905-00148 </t>
  </si>
  <si>
    <t xml:space="preserve"> CZSO071903-00066 </t>
  </si>
  <si>
    <t>Hisense</t>
  </si>
  <si>
    <t>青岛海信有限公司</t>
  </si>
  <si>
    <t xml:space="preserve"> CZSO071903-00069 </t>
  </si>
  <si>
    <t>美的空调有限公司</t>
  </si>
  <si>
    <t xml:space="preserve"> CZSO071905-00343 </t>
  </si>
  <si>
    <t>戴尔便携式计算机</t>
  </si>
  <si>
    <t xml:space="preserve"> CZSO071905-00357 </t>
  </si>
  <si>
    <t>戴尔PP11L</t>
  </si>
  <si>
    <t>美能达柯尼卡打印复印机</t>
  </si>
  <si>
    <t xml:space="preserve"> CZSO071905-00358 </t>
  </si>
  <si>
    <t>bizhub7516</t>
  </si>
  <si>
    <t>美年达柯尼卡公司</t>
  </si>
  <si>
    <t xml:space="preserve"> CZSO071905-00360 </t>
  </si>
  <si>
    <t xml:space="preserve"> CZSO071905-00365 </t>
  </si>
  <si>
    <t>LBP1120</t>
  </si>
  <si>
    <t xml:space="preserve"> CZSO071903-00079 </t>
  </si>
  <si>
    <t>四方内燃机车</t>
  </si>
  <si>
    <t xml:space="preserve"> CZSO071903-00085 </t>
  </si>
  <si>
    <t>GK1F</t>
  </si>
  <si>
    <t>青岛四方机车厂</t>
  </si>
  <si>
    <t xml:space="preserve"> CZSO071903-00086 </t>
  </si>
  <si>
    <t>KFR70LW/B</t>
  </si>
  <si>
    <t xml:space="preserve"> CZSO071905-00187 </t>
  </si>
  <si>
    <t xml:space="preserve"> CZSO071905-00192 </t>
  </si>
  <si>
    <t>EPSONLQ-680KII</t>
  </si>
  <si>
    <t>8SO0700010009</t>
  </si>
  <si>
    <t>供应处/物资总库/治保队</t>
  </si>
  <si>
    <t xml:space="preserve"> CZSO071905-00194 </t>
  </si>
  <si>
    <t xml:space="preserve"> CZSO071905-00195 </t>
  </si>
  <si>
    <t>HP1505</t>
  </si>
  <si>
    <t xml:space="preserve"> CZSO071905-00196 </t>
  </si>
  <si>
    <t>KFD-70LW柜机</t>
  </si>
  <si>
    <t>春兰有限责任公司</t>
  </si>
  <si>
    <t>JSJD1905-01877</t>
  </si>
  <si>
    <t xml:space="preserve"> CZSO071905-00157 </t>
  </si>
  <si>
    <t>二等双活塞式压力真空计</t>
  </si>
  <si>
    <t xml:space="preserve"> CZSO071905-00179 </t>
  </si>
  <si>
    <t>（0.1~0.25）MPa</t>
  </si>
  <si>
    <t>上海技术监督局实验工厂</t>
  </si>
  <si>
    <t xml:space="preserve"> CZSO071811-00619 </t>
  </si>
  <si>
    <t xml:space="preserve"> CZSO071811-00590 </t>
  </si>
  <si>
    <t xml:space="preserve"> CZSO071905-00180 </t>
  </si>
  <si>
    <t>水表检定控制台</t>
  </si>
  <si>
    <t xml:space="preserve"> CZSO071905-00184 </t>
  </si>
  <si>
    <t>KK33</t>
  </si>
  <si>
    <t>丹东曙光计量仪器厂</t>
  </si>
  <si>
    <t>单灶炉</t>
  </si>
  <si>
    <t xml:space="preserve"> CZSO071905-00259 </t>
  </si>
  <si>
    <t xml:space="preserve"> CZSO071905-00260 </t>
  </si>
  <si>
    <t>ZX7-215D</t>
  </si>
  <si>
    <t>中国东森电焊机厂</t>
  </si>
  <si>
    <t>海信电视</t>
  </si>
  <si>
    <t xml:space="preserve"> CZSO071905-00261 </t>
  </si>
  <si>
    <t>0029寸</t>
  </si>
  <si>
    <t>中国海信电视机厂</t>
  </si>
  <si>
    <t xml:space="preserve"> CZSO071903-00035 </t>
  </si>
  <si>
    <t>胜采变压器厂制造</t>
  </si>
  <si>
    <t xml:space="preserve"> CZSO071903-00040 </t>
  </si>
  <si>
    <t xml:space="preserve"> CZSO071903-00042 </t>
  </si>
  <si>
    <t xml:space="preserve"> CZSO071903-00050 </t>
  </si>
  <si>
    <t>志高空调有限公司</t>
  </si>
  <si>
    <t>JSJD1905-01874</t>
  </si>
  <si>
    <t xml:space="preserve"> CZSO071905-00136 </t>
  </si>
  <si>
    <t xml:space="preserve"> CZSO071905-00199 </t>
  </si>
  <si>
    <t>江苏高邮粮食机械厂</t>
  </si>
  <si>
    <t xml:space="preserve"> CZSO071905-00200 </t>
  </si>
  <si>
    <t xml:space="preserve"> CZSO071905-00204 </t>
  </si>
  <si>
    <t>爱普生有限公司</t>
  </si>
  <si>
    <t xml:space="preserve"> CZSO071905-00221 </t>
  </si>
  <si>
    <t xml:space="preserve"> CZSO071905-00224 </t>
  </si>
  <si>
    <t xml:space="preserve"> CZSO071905-00225 </t>
  </si>
  <si>
    <t>TDP4308</t>
  </si>
  <si>
    <t xml:space="preserve"> CZSO071905-00230 </t>
  </si>
  <si>
    <t>iR2230</t>
  </si>
  <si>
    <t>佳能精技工业发展公司</t>
  </si>
  <si>
    <t xml:space="preserve"> CZSO071905-00235 </t>
  </si>
  <si>
    <t xml:space="preserve"> CZSO071905-00237 </t>
  </si>
  <si>
    <t xml:space="preserve"> CZSO071905-00239 </t>
  </si>
  <si>
    <t>HPP1020</t>
  </si>
  <si>
    <t xml:space="preserve"> CZSO071905-00241 </t>
  </si>
  <si>
    <t xml:space="preserve"> CZSO071905-00245 </t>
  </si>
  <si>
    <t>日本佳能有限公司</t>
  </si>
  <si>
    <t xml:space="preserve"> CZSO071905-00247 </t>
  </si>
  <si>
    <t xml:space="preserve"> CZSO071905-00252 </t>
  </si>
  <si>
    <t>清洁卫生电器</t>
  </si>
  <si>
    <t xml:space="preserve"> CZSO071905-00254 </t>
  </si>
  <si>
    <t>海尔洗衣机</t>
  </si>
  <si>
    <t>海尔电器集团公司</t>
  </si>
  <si>
    <t>消毒柜</t>
  </si>
  <si>
    <t xml:space="preserve"> CZSO071905-00255 </t>
  </si>
  <si>
    <t>YTD980</t>
  </si>
  <si>
    <t>亿高厨房设备厂</t>
  </si>
  <si>
    <t xml:space="preserve"> CZSO071905-00267 </t>
  </si>
  <si>
    <t xml:space="preserve"> CZSO071812-00647 </t>
  </si>
  <si>
    <t xml:space="preserve"> CZSO071903-00014 </t>
  </si>
  <si>
    <t xml:space="preserve"> CZSO071811-00551 </t>
  </si>
  <si>
    <t xml:space="preserve"> CZSO071811-00600 </t>
  </si>
  <si>
    <t>FXAX-L60</t>
  </si>
  <si>
    <t>佳能打印机生产厂</t>
  </si>
  <si>
    <t xml:space="preserve"> CZSO071811-00627 </t>
  </si>
  <si>
    <t>厦华电视机</t>
  </si>
  <si>
    <t xml:space="preserve"> CZSO071903-00023 </t>
  </si>
  <si>
    <t>XIAHUA</t>
  </si>
  <si>
    <t xml:space="preserve"> CZSO071903-00026 </t>
  </si>
  <si>
    <t>JSJD1905-01872</t>
  </si>
  <si>
    <t xml:space="preserve"> CZSO071905-00123 </t>
  </si>
  <si>
    <t>KFR-70LW/EI</t>
  </si>
  <si>
    <t>格力电器股份有限公司</t>
  </si>
  <si>
    <t>已达到规定使用年限，并提足折旧且不能改造修复继续使用</t>
  </si>
  <si>
    <t xml:space="preserve"> CZSO071905-00126 </t>
  </si>
  <si>
    <t xml:space="preserve"> CZSO071905-00128 </t>
  </si>
  <si>
    <t xml:space="preserve"> CZSO071905-00130 </t>
  </si>
  <si>
    <t>HP5200lx</t>
  </si>
  <si>
    <t xml:space="preserve"> CZSO071905-00132 </t>
  </si>
  <si>
    <t>DELL270</t>
  </si>
  <si>
    <t>兆欧表检定器</t>
  </si>
  <si>
    <t xml:space="preserve"> CZSO071905-00287 </t>
  </si>
  <si>
    <t>ZX119-8</t>
  </si>
  <si>
    <t>江苏镇江计量实验厂</t>
  </si>
  <si>
    <t xml:space="preserve"> CZSO071905-00313 </t>
  </si>
  <si>
    <t>三相交直流仪表检定机</t>
  </si>
  <si>
    <t xml:space="preserve"> CZSO071905-00319 </t>
  </si>
  <si>
    <t>CL3601</t>
  </si>
  <si>
    <t>深圳科陆电子科技股份公司</t>
  </si>
  <si>
    <t>JSJD1905-01919</t>
  </si>
  <si>
    <t xml:space="preserve"> CZSO071905-00323 </t>
  </si>
  <si>
    <t xml:space="preserve"> CZSO071903-00065 </t>
  </si>
  <si>
    <t xml:space="preserve"> CZSO071905-00329 </t>
  </si>
  <si>
    <t xml:space="preserve"> CZSO071905-00338 </t>
  </si>
  <si>
    <t xml:space="preserve"> CZSO071905-00345 </t>
  </si>
  <si>
    <t>DELL14R</t>
  </si>
  <si>
    <t xml:space="preserve"> CZSO071905-00351 </t>
  </si>
  <si>
    <t xml:space="preserve"> CZSO071905-00353 </t>
  </si>
  <si>
    <t>OPTIPLEX790</t>
  </si>
  <si>
    <t xml:space="preserve"> CZSO071905-00356 </t>
  </si>
  <si>
    <t xml:space="preserve"> CZSO071905-00359 </t>
  </si>
  <si>
    <t xml:space="preserve"> CZSO071811-00612 </t>
  </si>
  <si>
    <t xml:space="preserve"> CZSO071905-00364 </t>
  </si>
  <si>
    <t>SF-565PR</t>
  </si>
  <si>
    <t xml:space="preserve"> CZSO071905-00366 </t>
  </si>
  <si>
    <t xml:space="preserve"> CZSO071905-00162 </t>
  </si>
  <si>
    <t xml:space="preserve"> CZSO071902-00002 </t>
  </si>
  <si>
    <t>格力1.5P</t>
  </si>
  <si>
    <t>格力空调集团公司</t>
  </si>
  <si>
    <t xml:space="preserve"> CZSO071902-00003 </t>
  </si>
  <si>
    <t>美的1P</t>
  </si>
  <si>
    <t xml:space="preserve"> CZSO071811-00646 </t>
  </si>
  <si>
    <t xml:space="preserve"> CZSO071903-00030 </t>
  </si>
  <si>
    <t xml:space="preserve"> CZSO071903-00031 </t>
  </si>
  <si>
    <t xml:space="preserve"> CZSO071903-00036 </t>
  </si>
  <si>
    <t>29寸C2919PV</t>
  </si>
  <si>
    <t>四川厂虹电器股份</t>
  </si>
  <si>
    <t xml:space="preserve"> CZSO071903-00063 </t>
  </si>
  <si>
    <t xml:space="preserve"> CZSO071905-00133 </t>
  </si>
  <si>
    <t>DP-233</t>
  </si>
  <si>
    <t xml:space="preserve"> CZSO071905-00134 </t>
  </si>
  <si>
    <t xml:space="preserve"> CZSO071905-00145 </t>
  </si>
  <si>
    <t>hp5200lk</t>
  </si>
  <si>
    <t xml:space="preserve"> CZSO071905-00292 </t>
  </si>
  <si>
    <t xml:space="preserve"> CZSO071905-00294 </t>
  </si>
  <si>
    <t>英国DATRON（北京仪器厂）</t>
  </si>
  <si>
    <t xml:space="preserve"> CZSO071903-00038 </t>
  </si>
  <si>
    <t>海信电视机制造厂</t>
  </si>
  <si>
    <t xml:space="preserve"> CZSO071903-00047 </t>
  </si>
  <si>
    <t xml:space="preserve"> CZSO071903-00058 </t>
  </si>
  <si>
    <t xml:space="preserve"> CZSO071903-00061 </t>
  </si>
  <si>
    <t>LQ-680KII</t>
  </si>
  <si>
    <t xml:space="preserve"> CZSO071903-00007 </t>
  </si>
  <si>
    <t xml:space="preserve"> CZSO071903-00074 </t>
  </si>
  <si>
    <t>ATID设备仪器生产厂</t>
  </si>
  <si>
    <t xml:space="preserve"> CZSO071903-00071 </t>
  </si>
  <si>
    <t xml:space="preserve"> CZSO071903-00073 </t>
  </si>
  <si>
    <t xml:space="preserve"> CZSO071903-00075 </t>
  </si>
  <si>
    <t xml:space="preserve"> CZSO071903-00076 </t>
  </si>
  <si>
    <t xml:space="preserve"> CZSO071905-00297 </t>
  </si>
  <si>
    <t>LS100；80；160</t>
  </si>
  <si>
    <t>淄博博山泰源水泵厂</t>
  </si>
  <si>
    <t xml:space="preserve"> CZSO071905-00164 </t>
  </si>
  <si>
    <t>8SO0700100027</t>
  </si>
  <si>
    <t>供应处/机关/市场管理科</t>
  </si>
  <si>
    <t xml:space="preserve"> CZSO071812-00648 </t>
  </si>
  <si>
    <t xml:space="preserve"> CZSO071811-00586 </t>
  </si>
  <si>
    <t>启天M6900</t>
  </si>
  <si>
    <t xml:space="preserve"> CZSO071903-00013 </t>
  </si>
  <si>
    <t>志高电器有限公司</t>
  </si>
  <si>
    <t>JSJD1903-00306</t>
  </si>
  <si>
    <t xml:space="preserve"> CZSO071903-00034 </t>
  </si>
  <si>
    <t>数显光栅式一米测长机</t>
  </si>
  <si>
    <t xml:space="preserve"> CZSO071905-00303 </t>
  </si>
  <si>
    <t>JDS1000</t>
  </si>
  <si>
    <t>新天光电科技有限公司</t>
  </si>
  <si>
    <t xml:space="preserve"> CZSO071905-00322 </t>
  </si>
  <si>
    <t xml:space="preserve"> CZSO071905-00324 </t>
  </si>
  <si>
    <t xml:space="preserve"> CZSO071905-00363 </t>
  </si>
  <si>
    <t>标准电阻</t>
  </si>
  <si>
    <t xml:space="preserve"> CZSO071905-00281 </t>
  </si>
  <si>
    <t>BZ6</t>
  </si>
  <si>
    <t>上海电表厂有限公司</t>
  </si>
  <si>
    <t xml:space="preserve"> CZSO071811-00579 </t>
  </si>
  <si>
    <t xml:space="preserve"> CZSO071811-00608 </t>
  </si>
  <si>
    <t xml:space="preserve"> CZSO071811-00629 </t>
  </si>
  <si>
    <t xml:space="preserve"> CZSO071811-00573 </t>
  </si>
  <si>
    <t>北京联想公司</t>
  </si>
  <si>
    <t xml:space="preserve"> CZSO071811-00616 </t>
  </si>
  <si>
    <t>JSJD1905-01876</t>
  </si>
  <si>
    <t xml:space="preserve"> CZSO071905-00143 </t>
  </si>
  <si>
    <t>鲁E.B1367</t>
  </si>
  <si>
    <t>库房</t>
  </si>
  <si>
    <t>一般仓储用房</t>
  </si>
  <si>
    <t>18.24M2</t>
  </si>
  <si>
    <t>政府、 企业规划或更新改造拆除</t>
  </si>
  <si>
    <t>转让山东石油分公司</t>
  </si>
  <si>
    <t>办公用房</t>
  </si>
  <si>
    <t>79.60M2</t>
  </si>
  <si>
    <t>86.60M2</t>
  </si>
  <si>
    <t>办公楼</t>
  </si>
  <si>
    <t>3193.05M2</t>
  </si>
  <si>
    <t>651.00M2</t>
  </si>
  <si>
    <t>1742.32M2</t>
  </si>
  <si>
    <t>186.10M2</t>
  </si>
  <si>
    <t>124.60M2</t>
  </si>
  <si>
    <t>已使用年限</t>
  </si>
  <si>
    <t>购建日期</t>
  </si>
  <si>
    <t>账面净值</t>
  </si>
  <si>
    <t>喷码编号</t>
  </si>
  <si>
    <t>实物状态描述</t>
  </si>
  <si>
    <t>其他说明</t>
  </si>
  <si>
    <t>HP-3408</t>
  </si>
  <si>
    <t>废旧物资管理中心</t>
  </si>
  <si>
    <t>已看</t>
  </si>
  <si>
    <t>LQ680K</t>
  </si>
  <si>
    <t>G4050</t>
  </si>
  <si>
    <t>20110311</t>
  </si>
  <si>
    <t>供应办公室</t>
  </si>
  <si>
    <t>戴尔台式机</t>
  </si>
  <si>
    <t>dell790</t>
  </si>
  <si>
    <t>dell360</t>
  </si>
  <si>
    <t>LaserjetP1000</t>
  </si>
  <si>
    <t>LaserjetP1010</t>
  </si>
  <si>
    <t>LQ-680KPro</t>
  </si>
  <si>
    <t>20000524</t>
  </si>
  <si>
    <t>电器材料科</t>
  </si>
  <si>
    <t>工矿配件科</t>
  </si>
  <si>
    <t>爱普生LQ680</t>
  </si>
  <si>
    <t>LaserjetP1007</t>
  </si>
  <si>
    <t>过程控制科（外部市场科）</t>
  </si>
  <si>
    <t>化工材料科</t>
  </si>
  <si>
    <t>EPSONLQ680</t>
  </si>
  <si>
    <t>20130905</t>
  </si>
  <si>
    <t>机电科</t>
  </si>
  <si>
    <t>dell755</t>
  </si>
  <si>
    <t>scanjet5590</t>
  </si>
  <si>
    <t>金属材料科</t>
  </si>
  <si>
    <t>石油配件科</t>
  </si>
  <si>
    <t>万能试验台</t>
  </si>
  <si>
    <t>50</t>
  </si>
  <si>
    <t>19941230</t>
  </si>
  <si>
    <t>9350</t>
  </si>
  <si>
    <t>物资检验所</t>
  </si>
  <si>
    <t>组合式空调机</t>
  </si>
  <si>
    <t>KFR32GW；A</t>
  </si>
  <si>
    <t>31</t>
  </si>
  <si>
    <t>型号MDM1015H</t>
  </si>
  <si>
    <t>布氏表界面涨力仪</t>
  </si>
  <si>
    <t>DCAT11</t>
  </si>
  <si>
    <t>20001231</t>
  </si>
  <si>
    <t>2P</t>
  </si>
  <si>
    <t>1.5匹</t>
  </si>
  <si>
    <t>挂机1.5匹</t>
  </si>
  <si>
    <t>科龙空调</t>
  </si>
  <si>
    <t>锐志防爆空调</t>
  </si>
  <si>
    <t>RZKF-46</t>
  </si>
  <si>
    <t>3.0匹</t>
  </si>
  <si>
    <t>碳晶墙暖</t>
  </si>
  <si>
    <t>6片壁挂式</t>
  </si>
  <si>
    <t>6片</t>
  </si>
  <si>
    <t>4片壁挂式</t>
  </si>
  <si>
    <t>4片</t>
  </si>
  <si>
    <t>8片壁挂式</t>
  </si>
  <si>
    <t>8片</t>
  </si>
  <si>
    <t>2009.12.31</t>
  </si>
  <si>
    <t>滨南配送</t>
  </si>
  <si>
    <t>OPTIPLEX760</t>
  </si>
  <si>
    <t>经贸中心</t>
  </si>
  <si>
    <t>OPTIPLEX450</t>
  </si>
  <si>
    <t>e520</t>
  </si>
  <si>
    <t>一体机</t>
  </si>
  <si>
    <t>三星一体机565</t>
  </si>
  <si>
    <t>HP1010</t>
  </si>
  <si>
    <t>20100601</t>
  </si>
  <si>
    <t>供应处/机关/处办公室</t>
  </si>
  <si>
    <t>M1522nf</t>
  </si>
  <si>
    <t>20080601</t>
  </si>
  <si>
    <t>索尼A1112T</t>
  </si>
  <si>
    <t>20100901</t>
  </si>
  <si>
    <t>DELL微机</t>
  </si>
  <si>
    <t>DELL-360</t>
  </si>
  <si>
    <t>20121031</t>
  </si>
  <si>
    <t>20131220</t>
  </si>
  <si>
    <t>IBMX201</t>
  </si>
  <si>
    <t>20101202</t>
  </si>
  <si>
    <t>三洋投影仪</t>
  </si>
  <si>
    <t>PLC-XU4050C</t>
  </si>
  <si>
    <t>20110601</t>
  </si>
  <si>
    <t>HP5100SE</t>
  </si>
  <si>
    <t>供应资源管理科</t>
  </si>
  <si>
    <t>HPlasejeftP1020</t>
  </si>
  <si>
    <t>供应处/物资总库</t>
  </si>
  <si>
    <t>HPlasejeftP1010</t>
  </si>
  <si>
    <t>19991010</t>
  </si>
  <si>
    <t>已报废过，无需评估</t>
  </si>
  <si>
    <t>已报废</t>
  </si>
  <si>
    <t>19970305</t>
  </si>
  <si>
    <t>20050710</t>
  </si>
  <si>
    <t>20120812</t>
  </si>
  <si>
    <t>已拆</t>
  </si>
  <si>
    <t>20040910</t>
  </si>
  <si>
    <t>美的KFR-32GW/AY</t>
  </si>
  <si>
    <t>20010610</t>
  </si>
  <si>
    <t>20030201</t>
  </si>
  <si>
    <t>20100710</t>
  </si>
  <si>
    <t>20020610</t>
  </si>
  <si>
    <t>19970710</t>
  </si>
  <si>
    <t>20011115</t>
  </si>
  <si>
    <t>20060510</t>
  </si>
  <si>
    <t>20040417</t>
  </si>
  <si>
    <t>未拆</t>
  </si>
  <si>
    <t>20090111</t>
  </si>
  <si>
    <t>打草机</t>
  </si>
  <si>
    <t>20000310</t>
  </si>
  <si>
    <t>20110521</t>
  </si>
  <si>
    <t>20110428</t>
  </si>
  <si>
    <t>汽车吊</t>
  </si>
  <si>
    <t>NK-160B</t>
  </si>
  <si>
    <t>19850714</t>
  </si>
  <si>
    <t>无行驶证、登记证，型号NK-160B,载重16吨</t>
  </si>
  <si>
    <t>NK-160</t>
  </si>
  <si>
    <t>19851215</t>
  </si>
  <si>
    <t>长55米，载重30吨</t>
  </si>
  <si>
    <t>KFR-65L/D柜机</t>
  </si>
  <si>
    <t>20041210</t>
  </si>
  <si>
    <t>20060617</t>
  </si>
  <si>
    <t>20071210</t>
  </si>
  <si>
    <t>OPTIPLEGX780</t>
  </si>
  <si>
    <t>20080410</t>
  </si>
  <si>
    <t>KFR32GW</t>
  </si>
  <si>
    <t>HPlasejef5200L</t>
  </si>
  <si>
    <t>20100401</t>
  </si>
  <si>
    <t>20141120</t>
  </si>
  <si>
    <t>MPR-8000</t>
  </si>
  <si>
    <t>残体，只剩底座</t>
  </si>
  <si>
    <t>小鸭全自动洗衣机</t>
  </si>
  <si>
    <t>XQG50-NMF8038</t>
  </si>
  <si>
    <t>20100813</t>
  </si>
  <si>
    <t>美的电热水器</t>
  </si>
  <si>
    <t>F60-15AZ</t>
  </si>
  <si>
    <t>20100508</t>
  </si>
  <si>
    <t>蒸饭车</t>
  </si>
  <si>
    <t>JZ100</t>
  </si>
  <si>
    <t>20140304</t>
  </si>
  <si>
    <t>电暖器</t>
  </si>
  <si>
    <t>DF-HD22011</t>
  </si>
  <si>
    <t>20130915</t>
  </si>
  <si>
    <t>HC2202</t>
  </si>
  <si>
    <t>Q-1</t>
  </si>
  <si>
    <t>20131115</t>
  </si>
  <si>
    <t>20130815</t>
  </si>
  <si>
    <t>NH22N1-8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</si>
</sst>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yyyy&quot;年&quot;m&quot;月&quot;d&quot;日&quot;;@"/>
    <numFmt numFmtId="179" formatCode="_ * #,##0.00_ ;_ * \-#,##0.00_ ;_ * &quot;-&quot;???_ ;_ @_ "/>
    <numFmt numFmtId="180" formatCode="0.00_ "/>
    <numFmt numFmtId="181" formatCode="_ * #,##0_ ;_ * \-#,##0_ ;_ * &quot;-&quot;???_ ;_ @_ "/>
    <numFmt numFmtId="182" formatCode="yyyy\-m\-d;@"/>
    <numFmt numFmtId="183" formatCode="_ * #,##0.0000_ ;_ * \-#,##0.0000_ ;_ * &quot;-&quot;????_ ;_ @_ "/>
  </numFmts>
  <fonts count="63">
    <font>
      <sz val="12"/>
      <name val="等线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7"/>
      <color rgb="FF000000"/>
      <name val="宋体"/>
      <charset val="134"/>
    </font>
    <font>
      <sz val="7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等线"/>
      <charset val="134"/>
    </font>
    <font>
      <b/>
      <sz val="16"/>
      <name val="等线 Light"/>
      <charset val="134"/>
    </font>
    <font>
      <b/>
      <sz val="11"/>
      <name val="等线"/>
      <charset val="134"/>
    </font>
    <font>
      <sz val="9"/>
      <name val="等线"/>
      <charset val="134"/>
    </font>
    <font>
      <b/>
      <sz val="16"/>
      <color rgb="FF000000"/>
      <name val="仿宋_GB2312"/>
      <charset val="134"/>
    </font>
    <font>
      <sz val="9"/>
      <color rgb="FF000000"/>
      <name val="微软雅黑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6"/>
      <color rgb="FF000000"/>
      <name val="Times New Roman"/>
      <charset val="134"/>
    </font>
    <font>
      <b/>
      <sz val="9"/>
      <color rgb="FF000000"/>
      <name val="仿宋_GB2312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b/>
      <sz val="14"/>
      <color rgb="FF000000"/>
      <name val="黑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b/>
      <sz val="9"/>
      <color rgb="FF000000"/>
      <name val="微软雅黑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36" fillId="0" borderId="0" applyFont="0" applyFill="0" applyBorder="0" applyAlignment="0" applyProtection="0">
      <alignment vertical="center"/>
    </xf>
    <xf numFmtId="9" fontId="13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6" borderId="22" applyNumberFormat="0" applyAlignment="0" applyProtection="0">
      <alignment vertical="center"/>
    </xf>
    <xf numFmtId="0" fontId="47" fillId="6" borderId="21" applyNumberFormat="0" applyAlignment="0" applyProtection="0">
      <alignment vertical="center"/>
    </xf>
    <xf numFmtId="0" fontId="48" fillId="7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6" fillId="0" borderId="0"/>
  </cellStyleXfs>
  <cellXfs count="30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3" fontId="4" fillId="0" borderId="1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43" fontId="10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/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vertical="top"/>
    </xf>
    <xf numFmtId="43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" fillId="0" borderId="0" xfId="0" applyFont="1" applyAlignment="1"/>
    <xf numFmtId="0" fontId="1" fillId="3" borderId="0" xfId="0" applyFont="1" applyFill="1" applyAlignment="1"/>
    <xf numFmtId="0" fontId="4" fillId="3" borderId="0" xfId="0" applyFont="1" applyFill="1" applyAlignment="1"/>
    <xf numFmtId="43" fontId="1" fillId="3" borderId="0" xfId="0" applyNumberFormat="1" applyFont="1" applyFill="1" applyAlignment="1"/>
    <xf numFmtId="0" fontId="1" fillId="0" borderId="0" xfId="0" applyFont="1" applyAlignment="1">
      <alignment horizontal="center"/>
    </xf>
    <xf numFmtId="22" fontId="1" fillId="0" borderId="0" xfId="0" applyNumberFormat="1" applyFont="1" applyAlignment="1"/>
    <xf numFmtId="43" fontId="1" fillId="0" borderId="0" xfId="0" applyNumberFormat="1" applyFont="1" applyAlignment="1"/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/>
    <xf numFmtId="43" fontId="13" fillId="0" borderId="0" xfId="1" applyNumberFormat="1" applyFont="1" applyAlignment="1"/>
    <xf numFmtId="0" fontId="14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43" fontId="15" fillId="0" borderId="5" xfId="1" applyNumberFormat="1" applyFont="1" applyBorder="1" applyAlignment="1">
      <alignment horizontal="center"/>
    </xf>
    <xf numFmtId="43" fontId="13" fillId="0" borderId="5" xfId="1" applyNumberFormat="1" applyFont="1" applyBorder="1" applyAlignment="1"/>
    <xf numFmtId="43" fontId="13" fillId="0" borderId="6" xfId="1" applyNumberFormat="1" applyFont="1" applyBorder="1" applyAlignment="1">
      <alignment horizontal="right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176" fontId="0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7" xfId="0" applyFont="1" applyBorder="1" applyAlignment="1"/>
    <xf numFmtId="0" fontId="18" fillId="0" borderId="0" xfId="0" applyFont="1" applyAlignment="1"/>
    <xf numFmtId="0" fontId="19" fillId="0" borderId="0" xfId="0" applyFont="1" applyAlignment="1">
      <alignment horizontal="center"/>
    </xf>
    <xf numFmtId="49" fontId="20" fillId="0" borderId="7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24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1" xfId="0" applyNumberFormat="1" applyFont="1" applyBorder="1" applyAlignment="1">
      <alignment vertical="center"/>
    </xf>
    <xf numFmtId="177" fontId="20" fillId="0" borderId="0" xfId="0" applyNumberFormat="1" applyFont="1" applyAlignment="1">
      <alignment horizontal="center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1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178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/>
    </xf>
    <xf numFmtId="43" fontId="26" fillId="0" borderId="7" xfId="0" applyNumberFormat="1" applyFont="1" applyBorder="1" applyAlignment="1">
      <alignment horizontal="left"/>
    </xf>
    <xf numFmtId="43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/>
    <xf numFmtId="0" fontId="20" fillId="0" borderId="7" xfId="0" applyFont="1" applyBorder="1" applyAlignment="1"/>
    <xf numFmtId="0" fontId="18" fillId="0" borderId="7" xfId="0" applyFont="1" applyBorder="1" applyAlignment="1">
      <alignment vertical="center"/>
    </xf>
    <xf numFmtId="31" fontId="20" fillId="0" borderId="7" xfId="0" applyNumberFormat="1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24" fillId="0" borderId="5" xfId="0" applyNumberFormat="1" applyFont="1" applyBorder="1" applyAlignment="1">
      <alignment horizontal="right" vertical="center"/>
    </xf>
    <xf numFmtId="43" fontId="24" fillId="0" borderId="5" xfId="1" applyNumberFormat="1" applyFont="1" applyBorder="1" applyAlignment="1">
      <alignment vertical="center" shrinkToFit="1"/>
    </xf>
    <xf numFmtId="9" fontId="3" fillId="0" borderId="5" xfId="3" applyNumberFormat="1" applyFont="1" applyBorder="1" applyAlignment="1">
      <alignment vertical="center" shrinkToFit="1"/>
    </xf>
    <xf numFmtId="43" fontId="24" fillId="0" borderId="5" xfId="0" applyNumberFormat="1" applyFont="1" applyBorder="1" applyAlignment="1">
      <alignment vertical="center" shrinkToFit="1"/>
    </xf>
    <xf numFmtId="43" fontId="3" fillId="0" borderId="5" xfId="0" applyNumberFormat="1" applyFont="1" applyBorder="1" applyAlignment="1">
      <alignment vertical="center" shrinkToFit="1"/>
    </xf>
    <xf numFmtId="43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43" fontId="20" fillId="0" borderId="0" xfId="0" applyNumberFormat="1" applyFont="1" applyAlignment="1">
      <alignment horizontal="right" vertical="center" shrinkToFit="1"/>
    </xf>
    <xf numFmtId="43" fontId="20" fillId="0" borderId="1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3" fontId="20" fillId="0" borderId="0" xfId="0" applyNumberFormat="1" applyFont="1" applyAlignment="1">
      <alignment horizontal="left"/>
    </xf>
    <xf numFmtId="43" fontId="20" fillId="0" borderId="0" xfId="0" applyNumberFormat="1" applyFont="1" applyAlignment="1">
      <alignment horizontal="right"/>
    </xf>
    <xf numFmtId="43" fontId="20" fillId="0" borderId="0" xfId="0" applyNumberFormat="1" applyFont="1" applyAlignment="1">
      <alignment horizontal="center"/>
    </xf>
    <xf numFmtId="43" fontId="20" fillId="0" borderId="0" xfId="0" applyNumberFormat="1" applyFont="1" applyAlignment="1">
      <alignment vertical="center"/>
    </xf>
    <xf numFmtId="43" fontId="19" fillId="0" borderId="0" xfId="0" applyNumberFormat="1" applyFont="1" applyAlignment="1">
      <alignment horizontal="left" vertical="center" wrapText="1"/>
    </xf>
    <xf numFmtId="43" fontId="19" fillId="0" borderId="0" xfId="0" applyNumberFormat="1" applyFont="1" applyAlignment="1">
      <alignment horizontal="right" vertical="center"/>
    </xf>
    <xf numFmtId="43" fontId="20" fillId="0" borderId="0" xfId="0" applyNumberFormat="1" applyFont="1" applyAlignment="1">
      <alignment horizontal="left" vertical="center" wrapText="1"/>
    </xf>
    <xf numFmtId="43" fontId="20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3" fontId="3" fillId="0" borderId="5" xfId="1" applyNumberFormat="1" applyFont="1" applyBorder="1" applyAlignment="1">
      <alignment vertical="center" shrinkToFit="1"/>
    </xf>
    <xf numFmtId="43" fontId="24" fillId="0" borderId="12" xfId="0" applyNumberFormat="1" applyFont="1" applyBorder="1" applyAlignment="1">
      <alignment vertical="center" shrinkToFit="1"/>
    </xf>
    <xf numFmtId="43" fontId="3" fillId="0" borderId="10" xfId="0" applyNumberFormat="1" applyFont="1" applyBorder="1" applyAlignment="1">
      <alignment vertical="center" shrinkToFit="1"/>
    </xf>
    <xf numFmtId="181" fontId="20" fillId="0" borderId="0" xfId="0" applyNumberFormat="1" applyFont="1" applyAlignment="1">
      <alignment vertical="center"/>
    </xf>
    <xf numFmtId="179" fontId="20" fillId="0" borderId="0" xfId="0" applyNumberFormat="1" applyFont="1" applyAlignment="1">
      <alignment vertical="center"/>
    </xf>
    <xf numFmtId="179" fontId="20" fillId="0" borderId="0" xfId="0" applyNumberFormat="1" applyFont="1" applyAlignment="1">
      <alignment horizontal="right" vertical="center"/>
    </xf>
    <xf numFmtId="43" fontId="19" fillId="0" borderId="0" xfId="0" applyNumberFormat="1" applyFont="1" applyAlignment="1">
      <alignment vertical="center" shrinkToFit="1"/>
    </xf>
    <xf numFmtId="43" fontId="20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center" vertical="center" shrinkToFit="1"/>
    </xf>
    <xf numFmtId="43" fontId="24" fillId="0" borderId="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4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0" fontId="20" fillId="0" borderId="0" xfId="0" applyNumberFormat="1" applyFont="1" applyAlignment="1">
      <alignment horizontal="left" vertical="center" wrapText="1"/>
    </xf>
    <xf numFmtId="10" fontId="20" fillId="0" borderId="0" xfId="0" applyNumberFormat="1" applyFont="1" applyAlignment="1">
      <alignment horizontal="left" vertical="center"/>
    </xf>
    <xf numFmtId="10" fontId="2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3" fontId="24" fillId="0" borderId="5" xfId="0" applyNumberFormat="1" applyFont="1" applyBorder="1" applyAlignment="1">
      <alignment horizontal="right" vertical="center" shrinkToFit="1"/>
    </xf>
    <xf numFmtId="43" fontId="24" fillId="0" borderId="5" xfId="1" applyNumberFormat="1" applyFont="1" applyBorder="1" applyAlignment="1">
      <alignment horizontal="center" vertical="center" wrapText="1"/>
    </xf>
    <xf numFmtId="182" fontId="30" fillId="0" borderId="0" xfId="0" applyNumberFormat="1" applyFont="1" applyAlignment="1">
      <alignment horizontal="center" vertical="center" shrinkToFit="1"/>
    </xf>
    <xf numFmtId="182" fontId="30" fillId="0" borderId="0" xfId="0" applyNumberFormat="1" applyFont="1" applyAlignment="1">
      <alignment vertical="center" shrinkToFit="1"/>
    </xf>
    <xf numFmtId="182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182" fontId="30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1" fillId="0" borderId="6" xfId="49" applyFont="1" applyBorder="1" applyAlignment="1">
      <alignment vertical="center"/>
    </xf>
    <xf numFmtId="49" fontId="20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32" fillId="0" borderId="1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43" fontId="24" fillId="0" borderId="5" xfId="3" applyNumberFormat="1" applyFont="1" applyBorder="1" applyAlignment="1">
      <alignment vertical="center" shrinkToFit="1"/>
    </xf>
    <xf numFmtId="43" fontId="24" fillId="0" borderId="5" xfId="1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43" fontId="2" fillId="0" borderId="1" xfId="3" applyNumberFormat="1" applyFont="1" applyBorder="1" applyAlignment="1">
      <alignment vertical="center" shrinkToFit="1"/>
    </xf>
    <xf numFmtId="49" fontId="24" fillId="0" borderId="14" xfId="0" applyNumberFormat="1" applyFont="1" applyBorder="1" applyAlignment="1">
      <alignment vertical="center"/>
    </xf>
    <xf numFmtId="49" fontId="28" fillId="0" borderId="14" xfId="0" applyNumberFormat="1" applyFont="1" applyBorder="1" applyAlignment="1">
      <alignment horizontal="justify" vertical="center"/>
    </xf>
    <xf numFmtId="49" fontId="28" fillId="0" borderId="14" xfId="0" applyNumberFormat="1" applyFont="1" applyBorder="1" applyAlignment="1">
      <alignment vertical="center"/>
    </xf>
    <xf numFmtId="177" fontId="24" fillId="0" borderId="0" xfId="0" applyNumberFormat="1" applyFont="1" applyAlignment="1">
      <alignment horizontal="center" vertical="center"/>
    </xf>
    <xf numFmtId="43" fontId="30" fillId="0" borderId="0" xfId="1" applyNumberFormat="1" applyFont="1" applyAlignment="1">
      <alignment horizontal="right" vertical="center" shrinkToFit="1"/>
    </xf>
    <xf numFmtId="0" fontId="30" fillId="0" borderId="0" xfId="0" applyFont="1" applyAlignment="1">
      <alignment horizontal="left" vertical="center" wrapText="1"/>
    </xf>
    <xf numFmtId="10" fontId="20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34" fillId="0" borderId="0" xfId="0" applyFont="1" applyAlignment="1"/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43" fontId="4" fillId="0" borderId="1" xfId="0" applyNumberFormat="1" applyFont="1" applyBorder="1" applyAlignment="1"/>
    <xf numFmtId="183" fontId="4" fillId="0" borderId="1" xfId="0" applyNumberFormat="1" applyFont="1" applyBorder="1" applyAlignment="1"/>
    <xf numFmtId="0" fontId="1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43" fontId="3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shrinkToFit="1"/>
    </xf>
    <xf numFmtId="0" fontId="34" fillId="0" borderId="1" xfId="0" applyFont="1" applyBorder="1" applyAlignment="1"/>
    <xf numFmtId="43" fontId="4" fillId="0" borderId="1" xfId="0" applyNumberFormat="1" applyFont="1" applyBorder="1" applyAlignment="1">
      <alignment horizontal="left" vertical="center"/>
    </xf>
    <xf numFmtId="0" fontId="34" fillId="0" borderId="7" xfId="0" applyFont="1" applyBorder="1" applyAlignment="1">
      <alignment horizontal="right"/>
    </xf>
    <xf numFmtId="43" fontId="35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4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4" fillId="2" borderId="7" xfId="0" applyFont="1" applyFill="1" applyBorder="1" applyAlignment="1">
      <alignment vertical="center"/>
    </xf>
    <xf numFmtId="0" fontId="34" fillId="0" borderId="7" xfId="0" applyFont="1" applyBorder="1" applyAlignment="1"/>
    <xf numFmtId="0" fontId="35" fillId="2" borderId="1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7" fontId="34" fillId="0" borderId="1" xfId="0" applyNumberFormat="1" applyFont="1" applyBorder="1" applyAlignment="1">
      <alignment horizontal="center" vertical="center"/>
    </xf>
    <xf numFmtId="43" fontId="34" fillId="0" borderId="1" xfId="0" applyNumberFormat="1" applyFont="1" applyBorder="1" applyAlignment="1">
      <alignment horizontal="right" vertical="center"/>
    </xf>
    <xf numFmtId="177" fontId="34" fillId="0" borderId="1" xfId="0" applyNumberFormat="1" applyFont="1" applyBorder="1" applyAlignment="1">
      <alignment horizontal="right" vertical="center"/>
    </xf>
    <xf numFmtId="4" fontId="34" fillId="0" borderId="1" xfId="0" applyNumberFormat="1" applyFont="1" applyBorder="1" applyAlignment="1">
      <alignment horizontal="right" vertical="center"/>
    </xf>
    <xf numFmtId="0" fontId="35" fillId="2" borderId="3" xfId="0" applyFont="1" applyFill="1" applyBorder="1" applyAlignment="1">
      <alignment horizontal="center" vertical="center" shrinkToFit="1"/>
    </xf>
    <xf numFmtId="43" fontId="34" fillId="0" borderId="1" xfId="0" applyNumberFormat="1" applyFont="1" applyBorder="1" applyAlignment="1">
      <alignment horizontal="center" vertical="center"/>
    </xf>
    <xf numFmtId="180" fontId="34" fillId="0" borderId="1" xfId="0" applyNumberFormat="1" applyFont="1" applyBorder="1" applyAlignment="1">
      <alignment horizontal="center" vertical="center"/>
    </xf>
    <xf numFmtId="178" fontId="34" fillId="0" borderId="0" xfId="0" applyNumberFormat="1" applyFont="1" applyAlignment="1"/>
    <xf numFmtId="0" fontId="35" fillId="2" borderId="2" xfId="0" applyFont="1" applyFill="1" applyBorder="1" applyAlignment="1">
      <alignment horizontal="center" vertical="center" shrinkToFit="1"/>
    </xf>
    <xf numFmtId="4" fontId="34" fillId="0" borderId="1" xfId="0" applyNumberFormat="1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shrinkToFit="1"/>
    </xf>
    <xf numFmtId="0" fontId="35" fillId="2" borderId="15" xfId="0" applyFont="1" applyFill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center" vertical="center" shrinkToFit="1"/>
    </xf>
    <xf numFmtId="0" fontId="35" fillId="2" borderId="9" xfId="0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4" fillId="0" borderId="8" xfId="0" applyFont="1" applyBorder="1" applyAlignment="1"/>
    <xf numFmtId="177" fontId="34" fillId="0" borderId="8" xfId="0" applyNumberFormat="1" applyFont="1" applyBorder="1" applyAlignment="1">
      <alignment horizontal="center" vertical="center"/>
    </xf>
    <xf numFmtId="43" fontId="34" fillId="0" borderId="8" xfId="0" applyNumberFormat="1" applyFont="1" applyBorder="1" applyAlignment="1">
      <alignment horizontal="center" vertical="center"/>
    </xf>
    <xf numFmtId="4" fontId="34" fillId="0" borderId="8" xfId="0" applyNumberFormat="1" applyFont="1" applyBorder="1" applyAlignment="1">
      <alignment horizontal="right" vertical="center"/>
    </xf>
    <xf numFmtId="0" fontId="35" fillId="0" borderId="1" xfId="0" applyFont="1" applyBorder="1" applyAlignment="1"/>
    <xf numFmtId="177" fontId="35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4" fontId="34" fillId="0" borderId="8" xfId="0" applyNumberFormat="1" applyFont="1" applyBorder="1" applyAlignment="1">
      <alignment horizontal="center" vertical="center"/>
    </xf>
    <xf numFmtId="180" fontId="34" fillId="0" borderId="8" xfId="0" applyNumberFormat="1" applyFont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3" fontId="4" fillId="0" borderId="1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72;&#2970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407;&#22987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workbookViewId="0">
      <selection activeCell="A1" sqref="A1:A2"/>
    </sheetView>
  </sheetViews>
  <sheetFormatPr defaultColWidth="9" defaultRowHeight="15.6" customHeight="1"/>
  <cols>
    <col min="2" max="2" width="14.225" style="1" customWidth="1"/>
    <col min="3" max="3" width="14.6666666666667" style="1" customWidth="1"/>
    <col min="4" max="8" width="10.225" style="1" customWidth="1"/>
    <col min="9" max="9" width="11.3333333333333" style="1" customWidth="1"/>
    <col min="10" max="10" width="13.225" style="1" customWidth="1"/>
  </cols>
  <sheetData>
    <row r="1" ht="15" customHeight="1" spans="1:10">
      <c r="A1" s="187" t="s">
        <v>0</v>
      </c>
      <c r="B1" s="290" t="s">
        <v>1</v>
      </c>
      <c r="C1" s="291" t="s">
        <v>2</v>
      </c>
      <c r="D1" s="291" t="s">
        <v>3</v>
      </c>
      <c r="E1" s="291" t="s">
        <v>4</v>
      </c>
      <c r="F1" s="291" t="s">
        <v>5</v>
      </c>
      <c r="G1" s="291" t="s">
        <v>6</v>
      </c>
      <c r="H1" s="291" t="s">
        <v>7</v>
      </c>
      <c r="I1" s="291" t="s">
        <v>8</v>
      </c>
      <c r="J1" s="301" t="s">
        <v>9</v>
      </c>
    </row>
    <row r="2" ht="15" customHeight="1" spans="1:10">
      <c r="A2" s="187"/>
      <c r="B2" s="292"/>
      <c r="C2" s="291"/>
      <c r="D2" s="291"/>
      <c r="E2" s="291"/>
      <c r="F2" s="291"/>
      <c r="G2" s="291"/>
      <c r="H2" s="291"/>
      <c r="I2" s="291"/>
      <c r="J2" s="301"/>
    </row>
    <row r="3" ht="25.8" customHeight="1" spans="1:10">
      <c r="A3" s="187" t="s">
        <v>10</v>
      </c>
      <c r="B3" s="187"/>
      <c r="C3" s="187"/>
      <c r="D3" s="6">
        <f>SUM(D4:D33)</f>
        <v>261</v>
      </c>
      <c r="E3" s="16">
        <f>SUM(E4:E33)</f>
        <v>3515.28</v>
      </c>
      <c r="F3" s="16">
        <f>SUM(F4:F33)</f>
        <v>1170.78</v>
      </c>
      <c r="G3" s="16">
        <f>SUM(G4:G33)</f>
        <v>32.77</v>
      </c>
      <c r="H3" s="16">
        <f>SUM(H4:H33)</f>
        <v>13.63</v>
      </c>
      <c r="I3" s="16">
        <f>G3-H3-F3</f>
        <v>-1151.64</v>
      </c>
      <c r="J3" s="43" t="s">
        <v>11</v>
      </c>
    </row>
    <row r="4" ht="24" customHeight="1" spans="1:9">
      <c r="A4" s="293">
        <v>1</v>
      </c>
      <c r="B4" s="294" t="s">
        <v>12</v>
      </c>
      <c r="C4" s="7" t="s">
        <v>13</v>
      </c>
      <c r="D4" s="6"/>
      <c r="E4" s="6"/>
      <c r="F4" s="6"/>
      <c r="G4" s="6"/>
      <c r="H4" s="6"/>
      <c r="I4" s="6"/>
    </row>
    <row r="5" ht="15" customHeight="1" spans="1:9">
      <c r="A5" s="293"/>
      <c r="B5" s="295"/>
      <c r="C5" s="7" t="s">
        <v>14</v>
      </c>
      <c r="D5" s="6"/>
      <c r="E5" s="6"/>
      <c r="F5" s="6"/>
      <c r="G5" s="6"/>
      <c r="H5" s="6"/>
      <c r="I5" s="6"/>
    </row>
    <row r="6" ht="15" customHeight="1" spans="1:9">
      <c r="A6" s="293">
        <v>2</v>
      </c>
      <c r="B6" s="294" t="s">
        <v>15</v>
      </c>
      <c r="C6" s="7" t="s">
        <v>16</v>
      </c>
      <c r="D6" s="6">
        <v>25</v>
      </c>
      <c r="E6" s="16">
        <v>151.76</v>
      </c>
      <c r="F6" s="16">
        <v>10.56</v>
      </c>
      <c r="G6" s="16">
        <v>3.86</v>
      </c>
      <c r="H6" s="16"/>
      <c r="I6" s="16">
        <f>G6-H6-F6</f>
        <v>-6.7</v>
      </c>
    </row>
    <row r="7" ht="15" customHeight="1" spans="1:9">
      <c r="A7" s="293"/>
      <c r="B7" s="296"/>
      <c r="C7" s="7" t="s">
        <v>17</v>
      </c>
      <c r="D7" s="6">
        <v>11</v>
      </c>
      <c r="E7" s="16">
        <v>180.93</v>
      </c>
      <c r="F7" s="16">
        <v>53.06</v>
      </c>
      <c r="G7" s="16">
        <v>5.73</v>
      </c>
      <c r="H7" s="16"/>
      <c r="I7" s="16">
        <f>G7-H7-F7</f>
        <v>-47.33</v>
      </c>
    </row>
    <row r="8" ht="15" customHeight="1" spans="1:9">
      <c r="A8" s="293"/>
      <c r="B8" s="296"/>
      <c r="C8" s="7" t="s">
        <v>18</v>
      </c>
      <c r="D8" s="6">
        <v>30</v>
      </c>
      <c r="E8" s="16">
        <v>335.77</v>
      </c>
      <c r="F8" s="16">
        <v>71.7</v>
      </c>
      <c r="G8" s="16">
        <v>9.62</v>
      </c>
      <c r="H8" s="16">
        <v>13.63</v>
      </c>
      <c r="I8" s="16">
        <f>G8-H8-F8</f>
        <v>-75.71</v>
      </c>
    </row>
    <row r="9" ht="15" customHeight="1" spans="1:9">
      <c r="A9" s="293"/>
      <c r="B9" s="296"/>
      <c r="C9" s="7" t="s">
        <v>19</v>
      </c>
      <c r="D9" s="6">
        <v>15</v>
      </c>
      <c r="E9" s="16">
        <v>1043.06</v>
      </c>
      <c r="F9" s="16">
        <v>583.66</v>
      </c>
      <c r="G9" s="16">
        <v>0.28</v>
      </c>
      <c r="H9" s="16"/>
      <c r="I9" s="16">
        <f>G9-H9-F9</f>
        <v>-583.38</v>
      </c>
    </row>
    <row r="10" ht="15" customHeight="1" spans="1:9">
      <c r="A10" s="293"/>
      <c r="B10" s="295"/>
      <c r="C10" s="297" t="s">
        <v>20</v>
      </c>
      <c r="D10" s="6">
        <v>20</v>
      </c>
      <c r="E10" s="16">
        <v>664.82</v>
      </c>
      <c r="F10" s="16">
        <v>209.24</v>
      </c>
      <c r="G10" s="16">
        <v>1.69</v>
      </c>
      <c r="H10" s="16"/>
      <c r="I10" s="16">
        <f>G10-H10-F10</f>
        <v>-207.55</v>
      </c>
    </row>
    <row r="11" ht="15" customHeight="1" spans="1:9">
      <c r="A11" s="293">
        <v>3</v>
      </c>
      <c r="B11" s="294" t="s">
        <v>21</v>
      </c>
      <c r="C11" s="7" t="s">
        <v>22</v>
      </c>
      <c r="D11" s="6"/>
      <c r="E11" s="16"/>
      <c r="F11" s="16"/>
      <c r="G11" s="16"/>
      <c r="H11" s="16"/>
      <c r="I11" s="16"/>
    </row>
    <row r="12" ht="15" customHeight="1" spans="1:9">
      <c r="A12" s="293"/>
      <c r="B12" s="296"/>
      <c r="C12" s="7" t="s">
        <v>23</v>
      </c>
      <c r="D12" s="6"/>
      <c r="E12" s="16"/>
      <c r="F12" s="16"/>
      <c r="G12" s="16"/>
      <c r="H12" s="16"/>
      <c r="I12" s="16"/>
    </row>
    <row r="13" ht="15" customHeight="1" spans="1:9">
      <c r="A13" s="293"/>
      <c r="B13" s="296"/>
      <c r="C13" s="7" t="s">
        <v>24</v>
      </c>
      <c r="D13" s="6"/>
      <c r="E13" s="16"/>
      <c r="F13" s="16"/>
      <c r="G13" s="16"/>
      <c r="H13" s="16"/>
      <c r="I13" s="16"/>
    </row>
    <row r="14" ht="15" customHeight="1" spans="1:9">
      <c r="A14" s="293"/>
      <c r="B14" s="296"/>
      <c r="C14" s="7" t="s">
        <v>25</v>
      </c>
      <c r="D14" s="6"/>
      <c r="E14" s="16"/>
      <c r="F14" s="16"/>
      <c r="G14" s="16"/>
      <c r="H14" s="16"/>
      <c r="I14" s="16"/>
    </row>
    <row r="15" ht="15" customHeight="1" spans="1:9">
      <c r="A15" s="293"/>
      <c r="B15" s="296"/>
      <c r="C15" s="7" t="s">
        <v>26</v>
      </c>
      <c r="D15" s="6">
        <v>18</v>
      </c>
      <c r="E15" s="16">
        <v>249.47</v>
      </c>
      <c r="F15" s="16">
        <v>38.08</v>
      </c>
      <c r="G15" s="16">
        <v>1.7</v>
      </c>
      <c r="H15" s="16"/>
      <c r="I15" s="16">
        <f>G15-H15-F15</f>
        <v>-36.38</v>
      </c>
    </row>
    <row r="16" ht="15" customHeight="1" spans="1:9">
      <c r="A16" s="293"/>
      <c r="B16" s="295"/>
      <c r="C16" s="297" t="s">
        <v>27</v>
      </c>
      <c r="D16" s="6">
        <v>51</v>
      </c>
      <c r="E16" s="16">
        <v>163.03</v>
      </c>
      <c r="F16" s="16">
        <v>34.2</v>
      </c>
      <c r="G16" s="16">
        <v>8.55</v>
      </c>
      <c r="H16" s="16"/>
      <c r="I16" s="16">
        <f>G16-H16-F16</f>
        <v>-25.65</v>
      </c>
    </row>
    <row r="17" ht="15" customHeight="1" spans="1:9">
      <c r="A17" s="293">
        <v>4</v>
      </c>
      <c r="B17" s="294" t="s">
        <v>28</v>
      </c>
      <c r="C17" s="7" t="s">
        <v>29</v>
      </c>
      <c r="D17" s="6">
        <v>3</v>
      </c>
      <c r="E17" s="16">
        <v>73.88</v>
      </c>
      <c r="F17" s="16">
        <v>18.27</v>
      </c>
      <c r="G17" s="16">
        <v>0.06</v>
      </c>
      <c r="H17" s="16"/>
      <c r="I17" s="16">
        <f>G17-H17-F17</f>
        <v>-18.21</v>
      </c>
    </row>
    <row r="18" ht="15" customHeight="1" spans="1:9">
      <c r="A18" s="293"/>
      <c r="B18" s="296"/>
      <c r="C18" s="7" t="s">
        <v>30</v>
      </c>
      <c r="D18" s="6">
        <v>4</v>
      </c>
      <c r="E18" s="16">
        <v>12.2</v>
      </c>
      <c r="F18" s="16">
        <v>6.69</v>
      </c>
      <c r="G18" s="16">
        <v>0.04</v>
      </c>
      <c r="H18" s="16"/>
      <c r="I18" s="16">
        <f>G18-H18-F18</f>
        <v>-6.65</v>
      </c>
    </row>
    <row r="19" ht="15" customHeight="1" spans="1:9">
      <c r="A19" s="293"/>
      <c r="B19" s="296"/>
      <c r="C19" s="7" t="s">
        <v>31</v>
      </c>
      <c r="D19" s="6"/>
      <c r="E19" s="16"/>
      <c r="F19" s="16"/>
      <c r="G19" s="16"/>
      <c r="H19" s="16"/>
      <c r="I19" s="16"/>
    </row>
    <row r="20" ht="15" customHeight="1" spans="1:9">
      <c r="A20" s="293"/>
      <c r="B20" s="296"/>
      <c r="C20" s="7" t="s">
        <v>32</v>
      </c>
      <c r="D20" s="6">
        <v>15</v>
      </c>
      <c r="E20" s="298">
        <v>16.72</v>
      </c>
      <c r="F20" s="298">
        <v>0.58</v>
      </c>
      <c r="G20" s="298">
        <v>0.09</v>
      </c>
      <c r="H20" s="298"/>
      <c r="I20" s="16">
        <f>G20-H20-F20</f>
        <v>-0.49</v>
      </c>
    </row>
    <row r="21" ht="15" customHeight="1" spans="1:9">
      <c r="A21" s="293"/>
      <c r="B21" s="296"/>
      <c r="C21" s="7" t="s">
        <v>33</v>
      </c>
      <c r="D21" s="6"/>
      <c r="E21" s="16"/>
      <c r="F21" s="16"/>
      <c r="G21" s="16"/>
      <c r="H21" s="16"/>
      <c r="I21" s="16"/>
    </row>
    <row r="22" ht="15" customHeight="1" spans="1:9">
      <c r="A22" s="293"/>
      <c r="B22" s="295"/>
      <c r="C22" s="297" t="s">
        <v>34</v>
      </c>
      <c r="D22" s="6"/>
      <c r="E22" s="16"/>
      <c r="F22" s="16"/>
      <c r="G22" s="16"/>
      <c r="H22" s="16"/>
      <c r="I22" s="16"/>
    </row>
    <row r="23" ht="15" customHeight="1" spans="1:9">
      <c r="A23" s="293">
        <v>5</v>
      </c>
      <c r="B23" s="299" t="s">
        <v>35</v>
      </c>
      <c r="C23" s="7" t="s">
        <v>26</v>
      </c>
      <c r="D23" s="6">
        <v>4</v>
      </c>
      <c r="E23" s="16">
        <v>515.85</v>
      </c>
      <c r="F23" s="16">
        <v>116.08</v>
      </c>
      <c r="G23" s="16"/>
      <c r="H23" s="16"/>
      <c r="I23" s="16">
        <f>G23-H23-F23</f>
        <v>-116.08</v>
      </c>
    </row>
    <row r="24" ht="15" customHeight="1" spans="1:9">
      <c r="A24" s="293"/>
      <c r="B24" s="19"/>
      <c r="C24" s="7" t="s">
        <v>20</v>
      </c>
      <c r="D24" s="6"/>
      <c r="E24" s="16"/>
      <c r="F24" s="16"/>
      <c r="G24" s="16"/>
      <c r="H24" s="16"/>
      <c r="I24" s="16"/>
    </row>
    <row r="25" ht="15" customHeight="1" spans="1:9">
      <c r="A25" s="293">
        <v>6</v>
      </c>
      <c r="B25" s="294" t="s">
        <v>36</v>
      </c>
      <c r="C25" s="7" t="s">
        <v>37</v>
      </c>
      <c r="D25" s="6">
        <v>24</v>
      </c>
      <c r="E25" s="16">
        <v>20.97</v>
      </c>
      <c r="F25" s="16">
        <v>0.63</v>
      </c>
      <c r="G25" s="16">
        <v>0.19</v>
      </c>
      <c r="H25" s="16"/>
      <c r="I25" s="16">
        <f>G25-H25-F25</f>
        <v>-0.44</v>
      </c>
    </row>
    <row r="26" ht="15" customHeight="1" spans="1:9">
      <c r="A26" s="293"/>
      <c r="B26" s="296"/>
      <c r="C26" s="7" t="s">
        <v>38</v>
      </c>
      <c r="D26" s="6">
        <v>10</v>
      </c>
      <c r="E26" s="16">
        <v>26.56</v>
      </c>
      <c r="F26" s="16">
        <v>0.8</v>
      </c>
      <c r="G26" s="16">
        <v>0.01</v>
      </c>
      <c r="H26" s="16"/>
      <c r="I26" s="16">
        <f>G26-H26-F26</f>
        <v>-0.79</v>
      </c>
    </row>
    <row r="27" ht="15" customHeight="1" spans="1:9">
      <c r="A27" s="293"/>
      <c r="B27" s="295"/>
      <c r="C27" s="7" t="s">
        <v>39</v>
      </c>
      <c r="D27" s="6"/>
      <c r="E27" s="16"/>
      <c r="F27" s="16"/>
      <c r="G27" s="16"/>
      <c r="H27" s="16"/>
      <c r="I27" s="16"/>
    </row>
    <row r="28" ht="15" customHeight="1" spans="1:9">
      <c r="A28" s="293">
        <v>7</v>
      </c>
      <c r="B28" s="294" t="s">
        <v>40</v>
      </c>
      <c r="C28" s="7" t="s">
        <v>41</v>
      </c>
      <c r="D28" s="6">
        <v>9</v>
      </c>
      <c r="E28" s="16">
        <v>21.93</v>
      </c>
      <c r="F28" s="16">
        <v>13.03</v>
      </c>
      <c r="G28" s="16">
        <v>0.01</v>
      </c>
      <c r="H28" s="16"/>
      <c r="I28" s="16">
        <f>G28-H28-F28</f>
        <v>-13.02</v>
      </c>
    </row>
    <row r="29" ht="15" customHeight="1" spans="1:9">
      <c r="A29" s="293"/>
      <c r="B29" s="296"/>
      <c r="C29" s="7" t="s">
        <v>42</v>
      </c>
      <c r="D29" s="6">
        <v>8</v>
      </c>
      <c r="E29" s="16">
        <v>6.46</v>
      </c>
      <c r="F29" s="16">
        <v>3.24</v>
      </c>
      <c r="G29" s="16"/>
      <c r="H29" s="16"/>
      <c r="I29" s="16">
        <f>G29-H29-F29</f>
        <v>-3.24</v>
      </c>
    </row>
    <row r="30" ht="15" customHeight="1" spans="1:9">
      <c r="A30" s="293"/>
      <c r="B30" s="295"/>
      <c r="C30" s="7" t="s">
        <v>43</v>
      </c>
      <c r="D30" s="6">
        <v>3</v>
      </c>
      <c r="E30" s="16">
        <v>14.14</v>
      </c>
      <c r="F30" s="16">
        <v>1.46</v>
      </c>
      <c r="G30" s="16">
        <v>0.93</v>
      </c>
      <c r="H30" s="16"/>
      <c r="I30" s="16">
        <f>G30-H30-F30</f>
        <v>-0.53</v>
      </c>
    </row>
    <row r="31" ht="22.95" customHeight="1" spans="1:9">
      <c r="A31" s="293">
        <v>8</v>
      </c>
      <c r="B31" s="293" t="s">
        <v>44</v>
      </c>
      <c r="C31" s="7" t="s">
        <v>45</v>
      </c>
      <c r="D31" s="6">
        <v>3</v>
      </c>
      <c r="E31" s="16">
        <v>10.54</v>
      </c>
      <c r="F31" s="16">
        <v>6.31</v>
      </c>
      <c r="G31" s="16">
        <v>0.01</v>
      </c>
      <c r="H31" s="16"/>
      <c r="I31" s="16">
        <f>G31-H31-F31</f>
        <v>-6.3</v>
      </c>
    </row>
    <row r="32" ht="22.95" customHeight="1" spans="1:9">
      <c r="A32" s="6">
        <v>9</v>
      </c>
      <c r="B32" s="293" t="s">
        <v>46</v>
      </c>
      <c r="C32" s="300" t="s">
        <v>47</v>
      </c>
      <c r="D32" s="6">
        <v>8</v>
      </c>
      <c r="E32" s="16">
        <v>7.19</v>
      </c>
      <c r="F32" s="16">
        <v>3.19</v>
      </c>
      <c r="G32" s="16"/>
      <c r="H32" s="16"/>
      <c r="I32" s="16">
        <f>G32-H32-F32</f>
        <v>-3.19</v>
      </c>
    </row>
    <row r="33" ht="22.95" customHeight="1" spans="1:9">
      <c r="A33" s="6">
        <v>10</v>
      </c>
      <c r="B33" s="293" t="s">
        <v>20</v>
      </c>
      <c r="C33" s="300" t="s">
        <v>20</v>
      </c>
      <c r="D33" s="6"/>
      <c r="E33" s="16"/>
      <c r="F33" s="16"/>
      <c r="G33" s="16"/>
      <c r="H33" s="16"/>
      <c r="I33" s="16"/>
    </row>
    <row r="34" ht="15" customHeight="1" spans="4:9">
      <c r="D34" s="55"/>
      <c r="E34" s="55"/>
      <c r="F34" s="55"/>
      <c r="G34" s="55"/>
      <c r="H34" s="55"/>
      <c r="I34" s="55"/>
    </row>
  </sheetData>
  <mergeCells count="24">
    <mergeCell ref="A3:C3"/>
    <mergeCell ref="A1:A2"/>
    <mergeCell ref="A4:A5"/>
    <mergeCell ref="A6:A10"/>
    <mergeCell ref="A11:A16"/>
    <mergeCell ref="A17:A22"/>
    <mergeCell ref="A23:A24"/>
    <mergeCell ref="A25:A27"/>
    <mergeCell ref="A28:A30"/>
    <mergeCell ref="B1:B2"/>
    <mergeCell ref="B6:B10"/>
    <mergeCell ref="B11:B16"/>
    <mergeCell ref="B17:B22"/>
    <mergeCell ref="B23:B24"/>
    <mergeCell ref="B25:B27"/>
    <mergeCell ref="B28:B30"/>
    <mergeCell ref="C1:C2"/>
    <mergeCell ref="D1:D2"/>
    <mergeCell ref="E1:E2"/>
    <mergeCell ref="F1:F2"/>
    <mergeCell ref="G1:G2"/>
    <mergeCell ref="H1:H2"/>
    <mergeCell ref="I1:I2"/>
    <mergeCell ref="J1:J2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9"/>
  <sheetViews>
    <sheetView workbookViewId="0">
      <selection activeCell="A1" sqref="A1"/>
    </sheetView>
  </sheetViews>
  <sheetFormatPr defaultColWidth="9" defaultRowHeight="15.6" customHeight="1"/>
  <cols>
    <col min="1" max="1" width="11.3333333333333" style="1" customWidth="1"/>
    <col min="2" max="2" width="8" style="1" customWidth="1"/>
    <col min="3" max="3" width="14" style="1" customWidth="1"/>
    <col min="4" max="4" width="16.6666666666667" style="1" customWidth="1"/>
    <col min="7" max="7" width="27.225" style="1" customWidth="1"/>
    <col min="8" max="8" width="9.44166666666667" style="1" customWidth="1"/>
    <col min="10" max="10" width="14.3333333333333" style="1" customWidth="1"/>
    <col min="11" max="11" width="12.6666666666667" style="1" customWidth="1"/>
    <col min="12" max="12" width="15.225" style="1" customWidth="1"/>
    <col min="13" max="13" width="16.3333333333333" style="1" customWidth="1"/>
    <col min="14" max="14" width="16.225" style="1" customWidth="1"/>
    <col min="15" max="15" width="9.225" style="1" customWidth="1"/>
    <col min="16" max="16" width="16.225" style="1" customWidth="1"/>
    <col min="17" max="17" width="38.3333333333333" style="1" customWidth="1"/>
    <col min="18" max="18" width="30.6666666666667" style="1" customWidth="1"/>
    <col min="19" max="19" width="10.225" style="1" customWidth="1"/>
    <col min="20" max="20" width="14.3333333333333" style="1" customWidth="1"/>
    <col min="21" max="21" width="12.3333333333333" style="1" customWidth="1"/>
    <col min="22" max="22" width="12" style="1" customWidth="1"/>
    <col min="23" max="23" width="11.6666666666667" style="1" customWidth="1"/>
  </cols>
  <sheetData>
    <row r="1" ht="15" customHeight="1" spans="1:23">
      <c r="A1" s="49" t="s">
        <v>2354</v>
      </c>
      <c r="B1" s="49" t="s">
        <v>0</v>
      </c>
      <c r="C1" s="47" t="s">
        <v>93</v>
      </c>
      <c r="D1" s="47" t="s">
        <v>73</v>
      </c>
      <c r="E1" s="47" t="s">
        <v>74</v>
      </c>
      <c r="F1" s="47" t="s">
        <v>78</v>
      </c>
      <c r="G1" s="47" t="s">
        <v>94</v>
      </c>
      <c r="H1" s="47" t="s">
        <v>2282</v>
      </c>
      <c r="I1" s="47" t="s">
        <v>2355</v>
      </c>
      <c r="J1" s="47" t="s">
        <v>2356</v>
      </c>
      <c r="K1" s="47" t="s">
        <v>2</v>
      </c>
      <c r="L1" s="47" t="s">
        <v>2357</v>
      </c>
      <c r="M1" s="50" t="s">
        <v>2287</v>
      </c>
      <c r="N1" s="53" t="s">
        <v>2289</v>
      </c>
      <c r="O1" s="53" t="s">
        <v>77</v>
      </c>
      <c r="P1" s="50" t="s">
        <v>2291</v>
      </c>
      <c r="Q1" s="47" t="s">
        <v>2358</v>
      </c>
      <c r="R1" s="48" t="s">
        <v>88</v>
      </c>
      <c r="S1" s="47" t="s">
        <v>83</v>
      </c>
      <c r="T1" s="47" t="s">
        <v>2359</v>
      </c>
      <c r="U1" s="47" t="s">
        <v>2360</v>
      </c>
      <c r="V1" s="47" t="s">
        <v>2279</v>
      </c>
      <c r="W1" s="1" t="s">
        <v>2361</v>
      </c>
    </row>
    <row r="2" ht="15" customHeight="1" spans="1:22">
      <c r="A2" s="49" t="str">
        <f>'第一批明细-原始'!I2</f>
        <v>物资供应处</v>
      </c>
      <c r="B2" s="48">
        <f>'第一批明细-原始'!AC2</f>
        <v>1</v>
      </c>
      <c r="C2" s="47">
        <f>'第一批明细-原始'!A2</f>
        <v>36000001656</v>
      </c>
      <c r="D2" s="47" t="str">
        <f>'第一批明细-原始'!C2</f>
        <v>资阳内燃机车</v>
      </c>
      <c r="E2" s="47" t="str">
        <f>'第一批明细-原始'!S2</f>
        <v>GK1C</v>
      </c>
      <c r="F2" s="47">
        <f>'第一批明细-原始'!R2</f>
        <v>0</v>
      </c>
      <c r="G2" s="47" t="str">
        <f>'第一批明细-原始'!H2</f>
        <v>总库</v>
      </c>
      <c r="H2" s="47" t="str">
        <f>'第一批明细-原始'!Q2</f>
        <v>20041230</v>
      </c>
      <c r="I2" s="47" t="str">
        <f>'第一批明细-原始'!AD2</f>
        <v>/4</v>
      </c>
      <c r="J2" s="47" t="str">
        <f>'第一批明细-原始'!AF2</f>
        <v>计算机等信息类资产</v>
      </c>
      <c r="K2" s="47">
        <f>'第一批明细-原始'!E2</f>
        <v>35001</v>
      </c>
      <c r="L2" s="47" t="str">
        <f>'第一批明细-原始'!F2</f>
        <v>铁路机车</v>
      </c>
      <c r="M2" s="50">
        <f>'第一批明细-原始'!K2</f>
        <v>2607650</v>
      </c>
      <c r="N2" s="53">
        <f>'第一批明细-原始'!N2</f>
        <v>331171.31</v>
      </c>
      <c r="O2" s="53">
        <f>'第一批明细-原始'!M2</f>
        <v>0</v>
      </c>
      <c r="P2" s="50">
        <f>'第一批明细-原始'!N2</f>
        <v>331171.31</v>
      </c>
      <c r="Q2" s="47" t="str">
        <f>'第一批明细-原始'!W2</f>
        <v>已达使用年限并无修复价值</v>
      </c>
      <c r="R2" s="48">
        <f>'第一批明细-原始'!D2</f>
        <v>0</v>
      </c>
      <c r="S2" s="47">
        <f>'第一批明细-原始'!X2</f>
        <v>0</v>
      </c>
      <c r="T2" s="47" t="str">
        <f>'第一批明细-原始'!AF2</f>
        <v>计算机等信息类资产</v>
      </c>
      <c r="U2" s="47">
        <f>'第一批明细-原始'!Z2</f>
        <v>0</v>
      </c>
      <c r="V2" s="47">
        <f>'第一批明细-原始'!AA2</f>
        <v>0</v>
      </c>
    </row>
    <row r="3" ht="15" customHeight="1" spans="1:22">
      <c r="A3" s="49" t="str">
        <f>'第一批明细-原始'!I3</f>
        <v>物资供应处</v>
      </c>
      <c r="B3" s="48">
        <f>'第一批明细-原始'!AC3</f>
        <v>1</v>
      </c>
      <c r="C3" s="47">
        <f>'第一批明细-原始'!A3</f>
        <v>21000072528</v>
      </c>
      <c r="D3" s="47" t="str">
        <f>'第一批明细-原始'!C3</f>
        <v>联想便携式计算机</v>
      </c>
      <c r="E3" s="47" t="str">
        <f>'第一批明细-原始'!S3</f>
        <v>ThinkPadT430u</v>
      </c>
      <c r="F3" s="47">
        <f>'第一批明细-原始'!R3</f>
        <v>0</v>
      </c>
      <c r="G3" s="47" t="str">
        <f>'第一批明细-原始'!H3</f>
        <v>处办</v>
      </c>
      <c r="H3" s="47" t="str">
        <f>'第一批明细-原始'!Q3</f>
        <v>20130725</v>
      </c>
      <c r="I3" s="47" t="str">
        <f>'第一批明细-原始'!AD3</f>
        <v>/9</v>
      </c>
      <c r="J3" s="47" t="str">
        <f>'第一批明细-原始'!AF3</f>
        <v>计算机等信息类资产</v>
      </c>
      <c r="K3" s="47">
        <f>'第一批明细-原始'!E3</f>
        <v>2010105</v>
      </c>
      <c r="L3" s="47" t="str">
        <f>'第一批明细-原始'!F3</f>
        <v>便携式计算机</v>
      </c>
      <c r="M3" s="50">
        <f>'第一批明细-原始'!K3</f>
        <v>7350.43</v>
      </c>
      <c r="N3" s="53">
        <f>'第一批明细-原始'!N3</f>
        <v>220.51</v>
      </c>
      <c r="O3" s="53">
        <f>'第一批明细-原始'!M3</f>
        <v>0</v>
      </c>
      <c r="P3" s="50">
        <f>'第一批明细-原始'!N3</f>
        <v>220.51</v>
      </c>
      <c r="Q3" s="47" t="str">
        <f>'第一批明细-原始'!W3</f>
        <v>已达使用年限并无修复价值</v>
      </c>
      <c r="R3" s="48">
        <f>'第一批明细-原始'!D3</f>
        <v>0</v>
      </c>
      <c r="S3" s="47">
        <f>'第一批明细-原始'!X3</f>
        <v>0</v>
      </c>
      <c r="T3" s="47" t="str">
        <f>'第一批明细-原始'!AF3</f>
        <v>计算机等信息类资产</v>
      </c>
      <c r="U3" s="47">
        <f>'第一批明细-原始'!Z3</f>
        <v>0</v>
      </c>
      <c r="V3" s="47">
        <f>'第一批明细-原始'!AA3</f>
        <v>0</v>
      </c>
    </row>
    <row r="4" ht="15" customHeight="1" spans="1:22">
      <c r="A4" s="49" t="str">
        <f>'第一批明细-原始'!I4</f>
        <v>物资供应处</v>
      </c>
      <c r="B4" s="48">
        <f>'第一批明细-原始'!AC4</f>
        <v>1</v>
      </c>
      <c r="C4" s="47">
        <f>'第一批明细-原始'!A4</f>
        <v>21000087461</v>
      </c>
      <c r="D4" s="47" t="str">
        <f>'第一批明细-原始'!C4</f>
        <v>联想便携式计算机</v>
      </c>
      <c r="E4" s="47" t="str">
        <f>'第一批明细-原始'!S4</f>
        <v>T430u</v>
      </c>
      <c r="F4" s="47">
        <f>'第一批明细-原始'!R4</f>
        <v>0</v>
      </c>
      <c r="G4" s="47" t="str">
        <f>'第一批明细-原始'!H4</f>
        <v>处办</v>
      </c>
      <c r="H4" s="47" t="str">
        <f>'第一批明细-原始'!Q4</f>
        <v>20141201</v>
      </c>
      <c r="I4" s="47" t="str">
        <f>'第一批明细-原始'!AD4</f>
        <v>/12</v>
      </c>
      <c r="J4" s="47" t="str">
        <f>'第一批明细-原始'!AF4</f>
        <v>计算机等信息类资产</v>
      </c>
      <c r="K4" s="47">
        <f>'第一批明细-原始'!E4</f>
        <v>2010105</v>
      </c>
      <c r="L4" s="47" t="str">
        <f>'第一批明细-原始'!F4</f>
        <v>便携式计算机</v>
      </c>
      <c r="M4" s="50">
        <f>'第一批明细-原始'!K4</f>
        <v>8461</v>
      </c>
      <c r="N4" s="53">
        <f>'第一批明细-原始'!N4</f>
        <v>253.83</v>
      </c>
      <c r="O4" s="53">
        <f>'第一批明细-原始'!M4</f>
        <v>0</v>
      </c>
      <c r="P4" s="50">
        <f>'第一批明细-原始'!N4</f>
        <v>253.83</v>
      </c>
      <c r="Q4" s="47" t="str">
        <f>'第一批明细-原始'!W4</f>
        <v>已达使用年限并无修复价值</v>
      </c>
      <c r="R4" s="48">
        <f>'第一批明细-原始'!D4</f>
        <v>0</v>
      </c>
      <c r="S4" s="47">
        <f>'第一批明细-原始'!X4</f>
        <v>0</v>
      </c>
      <c r="T4" s="47" t="str">
        <f>'第一批明细-原始'!AF4</f>
        <v>计算机等信息类资产</v>
      </c>
      <c r="U4" s="47">
        <f>'第一批明细-原始'!Z4</f>
        <v>0</v>
      </c>
      <c r="V4" s="47">
        <f>'第一批明细-原始'!AA4</f>
        <v>0</v>
      </c>
    </row>
    <row r="5" ht="15" customHeight="1" spans="1:22">
      <c r="A5" s="49" t="str">
        <f>'第一批明细-原始'!I5</f>
        <v>物资供应处</v>
      </c>
      <c r="B5" s="48">
        <f>'第一批明细-原始'!AC5</f>
        <v>1</v>
      </c>
      <c r="C5" s="47">
        <f>'第一批明细-原始'!A5</f>
        <v>21000034654</v>
      </c>
      <c r="D5" s="47" t="str">
        <f>'第一批明细-原始'!C5</f>
        <v>松下模拟音频嵌入十光发射机</v>
      </c>
      <c r="E5" s="47" t="str">
        <f>'第一批明细-原始'!S5</f>
        <v>AAV-MUX-13T-7.5DBM</v>
      </c>
      <c r="F5" s="47">
        <f>'第一批明细-原始'!R5</f>
        <v>0</v>
      </c>
      <c r="G5" s="47" t="str">
        <f>'第一批明细-原始'!H5</f>
        <v>处办</v>
      </c>
      <c r="H5" s="47" t="str">
        <f>'第一批明细-原始'!Q5</f>
        <v>20050719</v>
      </c>
      <c r="I5" s="47" t="str">
        <f>'第一批明细-原始'!AD5</f>
        <v>/6</v>
      </c>
      <c r="J5" s="47" t="str">
        <f>'第一批明细-原始'!AF5</f>
        <v>计算机等信息类资产</v>
      </c>
      <c r="K5" s="47">
        <f>'第一批明细-原始'!E5</f>
        <v>2320206</v>
      </c>
      <c r="L5" s="47" t="str">
        <f>'第一批明细-原始'!F5</f>
        <v>数字广播电视发射机</v>
      </c>
      <c r="M5" s="50">
        <f>'第一批明细-原始'!K5</f>
        <v>25057.26</v>
      </c>
      <c r="N5" s="53">
        <f>'第一批明细-原始'!N5</f>
        <v>751.72</v>
      </c>
      <c r="O5" s="53">
        <f>'第一批明细-原始'!M5</f>
        <v>0</v>
      </c>
      <c r="P5" s="50">
        <f>'第一批明细-原始'!N5</f>
        <v>751.72</v>
      </c>
      <c r="Q5" s="47" t="str">
        <f>'第一批明细-原始'!W5</f>
        <v>已达使用年限并无修复价值</v>
      </c>
      <c r="R5" s="48">
        <f>'第一批明细-原始'!D5</f>
        <v>0</v>
      </c>
      <c r="S5" s="47">
        <f>'第一批明细-原始'!X5</f>
        <v>0</v>
      </c>
      <c r="T5" s="47" t="str">
        <f>'第一批明细-原始'!AF5</f>
        <v>计算机等信息类资产</v>
      </c>
      <c r="U5" s="47">
        <f>'第一批明细-原始'!Z5</f>
        <v>0</v>
      </c>
      <c r="V5" s="47">
        <f>'第一批明细-原始'!AA5</f>
        <v>0</v>
      </c>
    </row>
    <row r="6" ht="15" customHeight="1" spans="1:22">
      <c r="A6" s="49" t="str">
        <f>'第一批明细-原始'!I6</f>
        <v>物资供应处</v>
      </c>
      <c r="B6" s="48">
        <f>'第一批明细-原始'!AC6</f>
        <v>1</v>
      </c>
      <c r="C6" s="47">
        <f>'第一批明细-原始'!A6</f>
        <v>21000106432</v>
      </c>
      <c r="D6" s="47" t="str">
        <f>'第一批明细-原始'!C6</f>
        <v>彩色等离子电视机</v>
      </c>
      <c r="E6" s="47" t="str">
        <f>'第一批明细-原始'!S6</f>
        <v>海信TPW-4211PM</v>
      </c>
      <c r="F6" s="47">
        <f>'第一批明细-原始'!R6</f>
        <v>0</v>
      </c>
      <c r="G6" s="47" t="str">
        <f>'第一批明细-原始'!H6</f>
        <v>处办</v>
      </c>
      <c r="H6" s="47" t="str">
        <f>'第一批明细-原始'!Q6</f>
        <v>20060428</v>
      </c>
      <c r="I6" s="47" t="str">
        <f>'第一批明细-原始'!AD6</f>
        <v>/6</v>
      </c>
      <c r="J6" s="47" t="str">
        <f>'第一批明细-原始'!AF6</f>
        <v>计算机等信息类资产</v>
      </c>
      <c r="K6" s="47">
        <f>'第一批明细-原始'!E6</f>
        <v>2320901</v>
      </c>
      <c r="L6" s="47" t="str">
        <f>'第一批明细-原始'!F6</f>
        <v>普通电视设备（电视机）</v>
      </c>
      <c r="M6" s="50">
        <f>'第一批明细-原始'!K6</f>
        <v>204</v>
      </c>
      <c r="N6" s="53">
        <f>'第一批明细-原始'!N6</f>
        <v>22.59</v>
      </c>
      <c r="O6" s="53">
        <f>'第一批明细-原始'!M6</f>
        <v>0</v>
      </c>
      <c r="P6" s="50">
        <f>'第一批明细-原始'!N6</f>
        <v>22.59</v>
      </c>
      <c r="Q6" s="47" t="str">
        <f>'第一批明细-原始'!W6</f>
        <v>已达使用年限并无修复价值</v>
      </c>
      <c r="R6" s="48">
        <f>'第一批明细-原始'!D6</f>
        <v>0</v>
      </c>
      <c r="S6" s="47">
        <f>'第一批明细-原始'!X6</f>
        <v>0</v>
      </c>
      <c r="T6" s="47" t="str">
        <f>'第一批明细-原始'!AF6</f>
        <v>计算机等信息类资产</v>
      </c>
      <c r="U6" s="47">
        <f>'第一批明细-原始'!Z6</f>
        <v>0</v>
      </c>
      <c r="V6" s="47">
        <f>'第一批明细-原始'!AA6</f>
        <v>0</v>
      </c>
    </row>
    <row r="7" ht="15" customHeight="1" spans="1:22">
      <c r="A7" s="49" t="str">
        <f>'第一批明细-原始'!I7</f>
        <v>物资供应处</v>
      </c>
      <c r="B7" s="48">
        <f>'第一批明细-原始'!AC7</f>
        <v>1</v>
      </c>
      <c r="C7" s="47">
        <f>'第一批明细-原始'!A7</f>
        <v>21000106443</v>
      </c>
      <c r="D7" s="47" t="str">
        <f>'第一批明细-原始'!C7</f>
        <v>液晶彩色电视机</v>
      </c>
      <c r="E7" s="47" t="str">
        <f>'第一批明细-原始'!S7</f>
        <v>夏普LCD-52GX3</v>
      </c>
      <c r="F7" s="47">
        <f>'第一批明细-原始'!R7</f>
        <v>0</v>
      </c>
      <c r="G7" s="47" t="str">
        <f>'第一批明细-原始'!H7</f>
        <v>处办</v>
      </c>
      <c r="H7" s="47" t="str">
        <f>'第一批明细-原始'!Q7</f>
        <v>20090531</v>
      </c>
      <c r="I7" s="47" t="str">
        <f>'第一批明细-原始'!AD7</f>
        <v>/6</v>
      </c>
      <c r="J7" s="47" t="str">
        <f>'第一批明细-原始'!AF7</f>
        <v>计算机等信息类资产</v>
      </c>
      <c r="K7" s="47">
        <f>'第一批明细-原始'!E7</f>
        <v>2320901</v>
      </c>
      <c r="L7" s="47" t="str">
        <f>'第一批明细-原始'!F7</f>
        <v>普通电视设备（电视机）</v>
      </c>
      <c r="M7" s="50">
        <f>'第一批明细-原始'!K7</f>
        <v>270</v>
      </c>
      <c r="N7" s="53">
        <f>'第一批明细-原始'!N7</f>
        <v>29.92</v>
      </c>
      <c r="O7" s="53">
        <f>'第一批明细-原始'!M7</f>
        <v>0</v>
      </c>
      <c r="P7" s="50">
        <f>'第一批明细-原始'!N7</f>
        <v>29.92</v>
      </c>
      <c r="Q7" s="47" t="str">
        <f>'第一批明细-原始'!W7</f>
        <v>已达使用年限并无修复价值</v>
      </c>
      <c r="R7" s="48">
        <f>'第一批明细-原始'!D7</f>
        <v>0</v>
      </c>
      <c r="S7" s="47">
        <f>'第一批明细-原始'!X7</f>
        <v>0</v>
      </c>
      <c r="T7" s="47" t="str">
        <f>'第一批明细-原始'!AF7</f>
        <v>计算机等信息类资产</v>
      </c>
      <c r="U7" s="47">
        <f>'第一批明细-原始'!Z7</f>
        <v>0</v>
      </c>
      <c r="V7" s="47">
        <f>'第一批明细-原始'!AA7</f>
        <v>0</v>
      </c>
    </row>
    <row r="8" ht="15" customHeight="1" spans="1:22">
      <c r="A8" s="49" t="str">
        <f>'第一批明细-原始'!I8</f>
        <v>物资供应处</v>
      </c>
      <c r="B8" s="48">
        <f>'第一批明细-原始'!AC8</f>
        <v>1</v>
      </c>
      <c r="C8" s="47">
        <f>'第一批明细-原始'!A8</f>
        <v>21000105211</v>
      </c>
      <c r="D8" s="47" t="str">
        <f>'第一批明细-原始'!C8</f>
        <v>戴尔台式计算机</v>
      </c>
      <c r="E8" s="47" t="str">
        <f>'第一批明细-原始'!S8</f>
        <v>戴尔GX760</v>
      </c>
      <c r="F8" s="47">
        <f>'第一批明细-原始'!R8</f>
        <v>0</v>
      </c>
      <c r="G8" s="47" t="str">
        <f>'第一批明细-原始'!H8</f>
        <v>公共事业中心</v>
      </c>
      <c r="H8" s="47" t="str">
        <f>'第一批明细-原始'!Q8</f>
        <v>20050216</v>
      </c>
      <c r="I8" s="47" t="str">
        <f>'第一批明细-原始'!AD8</f>
        <v>/11</v>
      </c>
      <c r="J8" s="47" t="str">
        <f>'第一批明细-原始'!AF8</f>
        <v>计算机等信息类资产</v>
      </c>
      <c r="K8" s="47">
        <f>'第一批明细-原始'!E8</f>
        <v>2010104</v>
      </c>
      <c r="L8" s="47" t="str">
        <f>'第一批明细-原始'!F8</f>
        <v>台式机</v>
      </c>
      <c r="M8" s="50">
        <f>'第一批明细-原始'!K8</f>
        <v>75</v>
      </c>
      <c r="N8" s="53">
        <f>'第一批明细-原始'!N8</f>
        <v>2.25</v>
      </c>
      <c r="O8" s="53">
        <f>'第一批明细-原始'!M8</f>
        <v>0</v>
      </c>
      <c r="P8" s="50">
        <f>'第一批明细-原始'!N8</f>
        <v>2.25</v>
      </c>
      <c r="Q8" s="47" t="str">
        <f>'第一批明细-原始'!W8</f>
        <v>已达使用年限并无修复价值</v>
      </c>
      <c r="R8" s="48">
        <f>'第一批明细-原始'!D8</f>
        <v>0</v>
      </c>
      <c r="S8" s="47">
        <f>'第一批明细-原始'!X8</f>
        <v>0</v>
      </c>
      <c r="T8" s="47" t="str">
        <f>'第一批明细-原始'!AF8</f>
        <v>计算机等信息类资产</v>
      </c>
      <c r="U8" s="47">
        <f>'第一批明细-原始'!Z8</f>
        <v>0</v>
      </c>
      <c r="V8" s="47">
        <f>'第一批明细-原始'!AA8</f>
        <v>0</v>
      </c>
    </row>
    <row r="9" ht="15" customHeight="1" spans="1:22">
      <c r="A9" s="49" t="str">
        <f>'第一批明细-原始'!I9</f>
        <v>物资供应处</v>
      </c>
      <c r="B9" s="48">
        <f>'第一批明细-原始'!AC9</f>
        <v>1</v>
      </c>
      <c r="C9" s="47">
        <f>'第一批明细-原始'!A9</f>
        <v>21000105564</v>
      </c>
      <c r="D9" s="47" t="str">
        <f>'第一批明细-原始'!C9</f>
        <v>惠普打印机</v>
      </c>
      <c r="E9" s="47" t="str">
        <f>'第一批明细-原始'!S9</f>
        <v>HP5100</v>
      </c>
      <c r="F9" s="47">
        <f>'第一批明细-原始'!R9</f>
        <v>0</v>
      </c>
      <c r="G9" s="47" t="str">
        <f>'第一批明细-原始'!H9</f>
        <v>公共事业中心</v>
      </c>
      <c r="H9" s="47" t="str">
        <f>'第一批明细-原始'!Q9</f>
        <v>20070128</v>
      </c>
      <c r="I9" s="47" t="str">
        <f>'第一批明细-原始'!AD9</f>
        <v>/9</v>
      </c>
      <c r="J9" s="47" t="str">
        <f>'第一批明细-原始'!AF9</f>
        <v>计算机等信息类资产</v>
      </c>
      <c r="K9" s="47">
        <f>'第一批明细-原始'!E9</f>
        <v>2010601</v>
      </c>
      <c r="L9" s="47" t="str">
        <f>'第一批明细-原始'!F9</f>
        <v>打印设备</v>
      </c>
      <c r="M9" s="50">
        <f>'第一批明细-原始'!K9</f>
        <v>61.5</v>
      </c>
      <c r="N9" s="53">
        <f>'第一批明细-原始'!N9</f>
        <v>1.85</v>
      </c>
      <c r="O9" s="53">
        <f>'第一批明细-原始'!M9</f>
        <v>0</v>
      </c>
      <c r="P9" s="50">
        <f>'第一批明细-原始'!N9</f>
        <v>1.85</v>
      </c>
      <c r="Q9" s="47" t="str">
        <f>'第一批明细-原始'!W9</f>
        <v>已达使用年限并无修复价值</v>
      </c>
      <c r="R9" s="48">
        <f>'第一批明细-原始'!D9</f>
        <v>0</v>
      </c>
      <c r="S9" s="47">
        <f>'第一批明细-原始'!X9</f>
        <v>0</v>
      </c>
      <c r="T9" s="47" t="str">
        <f>'第一批明细-原始'!AF9</f>
        <v>计算机等信息类资产</v>
      </c>
      <c r="U9" s="47">
        <f>'第一批明细-原始'!Z9</f>
        <v>0</v>
      </c>
      <c r="V9" s="47">
        <f>'第一批明细-原始'!AA9</f>
        <v>0</v>
      </c>
    </row>
    <row r="10" ht="15" customHeight="1" spans="1:22">
      <c r="A10" s="49" t="str">
        <f>'第一批明细-原始'!I10</f>
        <v>物资供应处</v>
      </c>
      <c r="B10" s="48">
        <f>'第一批明细-原始'!AC10</f>
        <v>1</v>
      </c>
      <c r="C10" s="47">
        <f>'第一批明细-原始'!A10</f>
        <v>21000105571</v>
      </c>
      <c r="D10" s="47" t="str">
        <f>'第一批明细-原始'!C10</f>
        <v>惠普打印机</v>
      </c>
      <c r="E10" s="47" t="str">
        <f>'第一批明细-原始'!S10</f>
        <v>HP1020</v>
      </c>
      <c r="F10" s="47">
        <f>'第一批明细-原始'!R10</f>
        <v>0</v>
      </c>
      <c r="G10" s="47" t="str">
        <f>'第一批明细-原始'!H10</f>
        <v>公共事业中心</v>
      </c>
      <c r="H10" s="47" t="str">
        <f>'第一批明细-原始'!Q10</f>
        <v>20070516</v>
      </c>
      <c r="I10" s="47" t="str">
        <f>'第一批明细-原始'!AD10</f>
        <v>/6</v>
      </c>
      <c r="J10" s="47" t="str">
        <f>'第一批明细-原始'!AF10</f>
        <v>计算机等信息类资产</v>
      </c>
      <c r="K10" s="47">
        <f>'第一批明细-原始'!E10</f>
        <v>2010601</v>
      </c>
      <c r="L10" s="47" t="str">
        <f>'第一批明细-原始'!F10</f>
        <v>打印设备</v>
      </c>
      <c r="M10" s="50">
        <f>'第一批明细-原始'!K10</f>
        <v>31.5</v>
      </c>
      <c r="N10" s="53">
        <f>'第一批明细-原始'!N10</f>
        <v>0.95</v>
      </c>
      <c r="O10" s="53">
        <f>'第一批明细-原始'!M10</f>
        <v>0</v>
      </c>
      <c r="P10" s="50">
        <f>'第一批明细-原始'!N10</f>
        <v>0.95</v>
      </c>
      <c r="Q10" s="47" t="str">
        <f>'第一批明细-原始'!W10</f>
        <v>已达使用年限并无修复价值</v>
      </c>
      <c r="R10" s="48">
        <f>'第一批明细-原始'!D10</f>
        <v>0</v>
      </c>
      <c r="S10" s="47">
        <f>'第一批明细-原始'!X10</f>
        <v>0</v>
      </c>
      <c r="T10" s="47" t="str">
        <f>'第一批明细-原始'!AF10</f>
        <v>计算机等信息类资产</v>
      </c>
      <c r="U10" s="47">
        <f>'第一批明细-原始'!Z10</f>
        <v>0</v>
      </c>
      <c r="V10" s="47">
        <f>'第一批明细-原始'!AA10</f>
        <v>0</v>
      </c>
    </row>
    <row r="11" ht="15" customHeight="1" spans="1:22">
      <c r="A11" s="49" t="str">
        <f>'第一批明细-原始'!I11</f>
        <v>物资供应处</v>
      </c>
      <c r="B11" s="48">
        <f>'第一批明细-原始'!AC11</f>
        <v>1</v>
      </c>
      <c r="C11" s="47">
        <f>'第一批明细-原始'!A11</f>
        <v>21000105573</v>
      </c>
      <c r="D11" s="47" t="str">
        <f>'第一批明细-原始'!C11</f>
        <v>惠普打印机</v>
      </c>
      <c r="E11" s="47" t="str">
        <f>'第一批明细-原始'!S11</f>
        <v>HP1020</v>
      </c>
      <c r="F11" s="47">
        <f>'第一批明细-原始'!R11</f>
        <v>0</v>
      </c>
      <c r="G11" s="47" t="str">
        <f>'第一批明细-原始'!H11</f>
        <v>公共事业中心</v>
      </c>
      <c r="H11" s="47" t="str">
        <f>'第一批明细-原始'!Q11</f>
        <v>20070516</v>
      </c>
      <c r="I11" s="47" t="str">
        <f>'第一批明细-原始'!AD11</f>
        <v>/10</v>
      </c>
      <c r="J11" s="47" t="str">
        <f>'第一批明细-原始'!AF11</f>
        <v>计算机等信息类资产</v>
      </c>
      <c r="K11" s="47">
        <f>'第一批明细-原始'!E11</f>
        <v>2010601</v>
      </c>
      <c r="L11" s="47" t="str">
        <f>'第一批明细-原始'!F11</f>
        <v>打印设备</v>
      </c>
      <c r="M11" s="50">
        <f>'第一批明细-原始'!K11</f>
        <v>31.5</v>
      </c>
      <c r="N11" s="53">
        <f>'第一批明细-原始'!N11</f>
        <v>0.95</v>
      </c>
      <c r="O11" s="53">
        <f>'第一批明细-原始'!M11</f>
        <v>0</v>
      </c>
      <c r="P11" s="50">
        <f>'第一批明细-原始'!N11</f>
        <v>0.95</v>
      </c>
      <c r="Q11" s="47" t="str">
        <f>'第一批明细-原始'!W11</f>
        <v>已达使用年限并无修复价值</v>
      </c>
      <c r="R11" s="48">
        <f>'第一批明细-原始'!D11</f>
        <v>0</v>
      </c>
      <c r="S11" s="47">
        <f>'第一批明细-原始'!X11</f>
        <v>0</v>
      </c>
      <c r="T11" s="47" t="str">
        <f>'第一批明细-原始'!AF11</f>
        <v>计算机等信息类资产</v>
      </c>
      <c r="U11" s="47">
        <f>'第一批明细-原始'!Z11</f>
        <v>0</v>
      </c>
      <c r="V11" s="47">
        <f>'第一批明细-原始'!AA11</f>
        <v>0</v>
      </c>
    </row>
    <row r="12" ht="15" customHeight="1" spans="1:22">
      <c r="A12" s="49" t="str">
        <f>'第一批明细-原始'!I12</f>
        <v>物资供应处</v>
      </c>
      <c r="B12" s="48">
        <f>'第一批明细-原始'!AC12</f>
        <v>1</v>
      </c>
      <c r="C12" s="47">
        <f>'第一批明细-原始'!A12</f>
        <v>21000105569</v>
      </c>
      <c r="D12" s="47" t="str">
        <f>'第一批明细-原始'!C12</f>
        <v>惠普打印机</v>
      </c>
      <c r="E12" s="47" t="str">
        <f>'第一批明细-原始'!S12</f>
        <v>HP1020</v>
      </c>
      <c r="F12" s="47">
        <f>'第一批明细-原始'!R12</f>
        <v>0</v>
      </c>
      <c r="G12" s="47" t="str">
        <f>'第一批明细-原始'!H12</f>
        <v>公共事业中心</v>
      </c>
      <c r="H12" s="47" t="str">
        <f>'第一批明细-原始'!Q12</f>
        <v>20070516</v>
      </c>
      <c r="I12" s="47" t="str">
        <f>'第一批明细-原始'!AD12</f>
        <v>/10</v>
      </c>
      <c r="J12" s="47" t="str">
        <f>'第一批明细-原始'!AF12</f>
        <v>生产设备类资产</v>
      </c>
      <c r="K12" s="47">
        <f>'第一批明细-原始'!E12</f>
        <v>2010601</v>
      </c>
      <c r="L12" s="47" t="str">
        <f>'第一批明细-原始'!F12</f>
        <v>打印设备</v>
      </c>
      <c r="M12" s="50">
        <f>'第一批明细-原始'!K12</f>
        <v>31.5</v>
      </c>
      <c r="N12" s="53">
        <f>'第一批明细-原始'!N12</f>
        <v>0.95</v>
      </c>
      <c r="O12" s="53">
        <f>'第一批明细-原始'!M12</f>
        <v>0</v>
      </c>
      <c r="P12" s="50">
        <f>'第一批明细-原始'!N12</f>
        <v>0.95</v>
      </c>
      <c r="Q12" s="47" t="str">
        <f>'第一批明细-原始'!W12</f>
        <v>已达使用年限并无修复价值</v>
      </c>
      <c r="R12" s="48">
        <f>'第一批明细-原始'!D12</f>
        <v>0</v>
      </c>
      <c r="S12" s="47">
        <f>'第一批明细-原始'!X12</f>
        <v>0</v>
      </c>
      <c r="T12" s="47" t="str">
        <f>'第一批明细-原始'!AF12</f>
        <v>生产设备类资产</v>
      </c>
      <c r="U12" s="47">
        <f>'第一批明细-原始'!Z12</f>
        <v>0</v>
      </c>
      <c r="V12" s="47">
        <f>'第一批明细-原始'!AA12</f>
        <v>0</v>
      </c>
    </row>
    <row r="13" ht="15" customHeight="1" spans="1:22">
      <c r="A13" s="49" t="str">
        <f>'第一批明细-原始'!I13</f>
        <v>物资供应处</v>
      </c>
      <c r="B13" s="48">
        <f>'第一批明细-原始'!AC13</f>
        <v>1</v>
      </c>
      <c r="C13" s="47">
        <f>'第一批明细-原始'!A13</f>
        <v>21000105562</v>
      </c>
      <c r="D13" s="47" t="str">
        <f>'第一批明细-原始'!C13</f>
        <v>惠普打印机</v>
      </c>
      <c r="E13" s="47" t="str">
        <f>'第一批明细-原始'!S13</f>
        <v>HP1020</v>
      </c>
      <c r="F13" s="47">
        <f>'第一批明细-原始'!R13</f>
        <v>0</v>
      </c>
      <c r="G13" s="47" t="str">
        <f>'第一批明细-原始'!H13</f>
        <v>公共事业中心</v>
      </c>
      <c r="H13" s="47" t="str">
        <f>'第一批明细-原始'!Q13</f>
        <v>20070112</v>
      </c>
      <c r="I13" s="47" t="str">
        <f>'第一批明细-原始'!AD13</f>
        <v>/10</v>
      </c>
      <c r="J13" s="47" t="str">
        <f>'第一批明细-原始'!AF13</f>
        <v>生产设备类资产</v>
      </c>
      <c r="K13" s="47">
        <f>'第一批明细-原始'!E13</f>
        <v>2010601</v>
      </c>
      <c r="L13" s="47" t="str">
        <f>'第一批明细-原始'!F13</f>
        <v>打印设备</v>
      </c>
      <c r="M13" s="50">
        <f>'第一批明细-原始'!K13</f>
        <v>31.5</v>
      </c>
      <c r="N13" s="53">
        <f>'第一批明细-原始'!N13</f>
        <v>0.95</v>
      </c>
      <c r="O13" s="53">
        <f>'第一批明细-原始'!M13</f>
        <v>0</v>
      </c>
      <c r="P13" s="50">
        <f>'第一批明细-原始'!N13</f>
        <v>0.95</v>
      </c>
      <c r="Q13" s="47" t="str">
        <f>'第一批明细-原始'!W13</f>
        <v>已达使用年限并无修复价值</v>
      </c>
      <c r="R13" s="48">
        <f>'第一批明细-原始'!D13</f>
        <v>0</v>
      </c>
      <c r="S13" s="47">
        <f>'第一批明细-原始'!X13</f>
        <v>0</v>
      </c>
      <c r="T13" s="47" t="str">
        <f>'第一批明细-原始'!AF13</f>
        <v>生产设备类资产</v>
      </c>
      <c r="U13" s="47">
        <f>'第一批明细-原始'!Z13</f>
        <v>0</v>
      </c>
      <c r="V13" s="47">
        <f>'第一批明细-原始'!AA13</f>
        <v>0</v>
      </c>
    </row>
    <row r="14" ht="15" customHeight="1" spans="1:22">
      <c r="A14" s="49" t="str">
        <f>'第一批明细-原始'!I14</f>
        <v>物资供应处</v>
      </c>
      <c r="B14" s="48">
        <f>'第一批明细-原始'!AC14</f>
        <v>1</v>
      </c>
      <c r="C14" s="47">
        <f>'第一批明细-原始'!A14</f>
        <v>21000105565</v>
      </c>
      <c r="D14" s="47" t="str">
        <f>'第一批明细-原始'!C14</f>
        <v>惠普打印机</v>
      </c>
      <c r="E14" s="47" t="str">
        <f>'第一批明细-原始'!S14</f>
        <v>HP1020</v>
      </c>
      <c r="F14" s="47">
        <f>'第一批明细-原始'!R14</f>
        <v>0</v>
      </c>
      <c r="G14" s="47" t="str">
        <f>'第一批明细-原始'!H14</f>
        <v>公共事业中心</v>
      </c>
      <c r="H14" s="47" t="str">
        <f>'第一批明细-原始'!Q14</f>
        <v>20070128</v>
      </c>
      <c r="I14" s="47" t="str">
        <f>'第一批明细-原始'!AD14</f>
        <v>/10</v>
      </c>
      <c r="J14" s="47" t="str">
        <f>'第一批明细-原始'!AF14</f>
        <v>生产设备类资产</v>
      </c>
      <c r="K14" s="47">
        <f>'第一批明细-原始'!E14</f>
        <v>2010601</v>
      </c>
      <c r="L14" s="47" t="str">
        <f>'第一批明细-原始'!F14</f>
        <v>打印设备</v>
      </c>
      <c r="M14" s="50">
        <f>'第一批明细-原始'!K14</f>
        <v>31.5</v>
      </c>
      <c r="N14" s="53">
        <f>'第一批明细-原始'!N14</f>
        <v>0.95</v>
      </c>
      <c r="O14" s="53">
        <f>'第一批明细-原始'!M14</f>
        <v>0</v>
      </c>
      <c r="P14" s="50">
        <f>'第一批明细-原始'!N14</f>
        <v>0.95</v>
      </c>
      <c r="Q14" s="47" t="str">
        <f>'第一批明细-原始'!W14</f>
        <v>已达使用年限并无修复价值</v>
      </c>
      <c r="R14" s="48">
        <f>'第一批明细-原始'!D14</f>
        <v>0</v>
      </c>
      <c r="S14" s="47">
        <f>'第一批明细-原始'!X14</f>
        <v>0</v>
      </c>
      <c r="T14" s="47" t="str">
        <f>'第一批明细-原始'!AF14</f>
        <v>生产设备类资产</v>
      </c>
      <c r="U14" s="47">
        <f>'第一批明细-原始'!Z14</f>
        <v>0</v>
      </c>
      <c r="V14" s="47">
        <f>'第一批明细-原始'!AA14</f>
        <v>0</v>
      </c>
    </row>
    <row r="15" ht="15" customHeight="1" spans="1:22">
      <c r="A15" s="49" t="str">
        <f>'第一批明细-原始'!I15</f>
        <v>物资供应处</v>
      </c>
      <c r="B15" s="48">
        <f>'第一批明细-原始'!AC15</f>
        <v>1</v>
      </c>
      <c r="C15" s="47">
        <f>'第一批明细-原始'!A15</f>
        <v>21000106372</v>
      </c>
      <c r="D15" s="47" t="str">
        <f>'第一批明细-原始'!C15</f>
        <v>编辑放像机</v>
      </c>
      <c r="E15" s="47" t="str">
        <f>'第一批明细-原始'!S15</f>
        <v>PVW---2600</v>
      </c>
      <c r="F15" s="47">
        <f>'第一批明细-原始'!R15</f>
        <v>0</v>
      </c>
      <c r="G15" s="47" t="str">
        <f>'第一批明细-原始'!H15</f>
        <v>公共事业中心</v>
      </c>
      <c r="H15" s="47" t="str">
        <f>'第一批明细-原始'!Q15</f>
        <v>19950612</v>
      </c>
      <c r="I15" s="47" t="str">
        <f>'第一批明细-原始'!AD15</f>
        <v>/15</v>
      </c>
      <c r="J15" s="47" t="str">
        <f>'第一批明细-原始'!AF15</f>
        <v>计算机等信息类资产</v>
      </c>
      <c r="K15" s="47">
        <f>'第一批明细-原始'!E15</f>
        <v>2320404</v>
      </c>
      <c r="L15" s="47" t="str">
        <f>'第一批明细-原始'!F15</f>
        <v>录像编辑设备</v>
      </c>
      <c r="M15" s="50">
        <f>'第一批明细-原始'!K15</f>
        <v>360</v>
      </c>
      <c r="N15" s="53">
        <f>'第一批明细-原始'!N15</f>
        <v>39.9</v>
      </c>
      <c r="O15" s="53">
        <f>'第一批明细-原始'!M15</f>
        <v>0</v>
      </c>
      <c r="P15" s="50">
        <f>'第一批明细-原始'!N15</f>
        <v>39.9</v>
      </c>
      <c r="Q15" s="47" t="str">
        <f>'第一批明细-原始'!W15</f>
        <v>已达使用年限并无修复价值</v>
      </c>
      <c r="R15" s="48">
        <f>'第一批明细-原始'!D15</f>
        <v>0</v>
      </c>
      <c r="S15" s="47">
        <f>'第一批明细-原始'!X15</f>
        <v>0</v>
      </c>
      <c r="T15" s="47" t="str">
        <f>'第一批明细-原始'!AF15</f>
        <v>计算机等信息类资产</v>
      </c>
      <c r="U15" s="47">
        <f>'第一批明细-原始'!Z15</f>
        <v>0</v>
      </c>
      <c r="V15" s="47">
        <f>'第一批明细-原始'!AA15</f>
        <v>0</v>
      </c>
    </row>
    <row r="16" ht="15" customHeight="1" spans="1:22">
      <c r="A16" s="49" t="str">
        <f>'第一批明细-原始'!I16</f>
        <v>物资供应处</v>
      </c>
      <c r="B16" s="48">
        <f>'第一批明细-原始'!AC16</f>
        <v>1</v>
      </c>
      <c r="C16" s="47">
        <f>'第一批明细-原始'!A16</f>
        <v>21000104229</v>
      </c>
      <c r="D16" s="47" t="str">
        <f>'第一批明细-原始'!C16</f>
        <v>松下多功能一体机</v>
      </c>
      <c r="E16" s="47" t="str">
        <f>'第一批明细-原始'!S16</f>
        <v>松下中文</v>
      </c>
      <c r="F16" s="47">
        <f>'第一批明细-原始'!R16</f>
        <v>0</v>
      </c>
      <c r="G16" s="47" t="str">
        <f>'第一批明细-原始'!H16</f>
        <v>公共事业中心</v>
      </c>
      <c r="H16" s="47" t="str">
        <f>'第一批明细-原始'!Q16</f>
        <v>20070528</v>
      </c>
      <c r="I16" s="47" t="str">
        <f>'第一批明细-原始'!AD16</f>
        <v>/15</v>
      </c>
      <c r="J16" s="47" t="str">
        <f>'第一批明细-原始'!AF16</f>
        <v>计算机等信息类资产</v>
      </c>
      <c r="K16" s="47">
        <f>'第一批明细-原始'!E16</f>
        <v>20203</v>
      </c>
      <c r="L16" s="47" t="str">
        <f>'第一批明细-原始'!F16</f>
        <v>多功能一体机</v>
      </c>
      <c r="M16" s="50">
        <f>'第一批明细-原始'!K16</f>
        <v>89.4</v>
      </c>
      <c r="N16" s="53">
        <f>'第一批明细-原始'!N16</f>
        <v>9.92</v>
      </c>
      <c r="O16" s="53">
        <f>'第一批明细-原始'!M16</f>
        <v>0</v>
      </c>
      <c r="P16" s="50">
        <f>'第一批明细-原始'!N16</f>
        <v>9.92</v>
      </c>
      <c r="Q16" s="47" t="str">
        <f>'第一批明细-原始'!W16</f>
        <v>已达使用年限并无修复价值</v>
      </c>
      <c r="R16" s="48">
        <f>'第一批明细-原始'!D16</f>
        <v>0</v>
      </c>
      <c r="S16" s="47">
        <f>'第一批明细-原始'!X16</f>
        <v>0</v>
      </c>
      <c r="T16" s="47" t="str">
        <f>'第一批明细-原始'!AF16</f>
        <v>计算机等信息类资产</v>
      </c>
      <c r="U16" s="47">
        <f>'第一批明细-原始'!Z16</f>
        <v>0</v>
      </c>
      <c r="V16" s="47">
        <f>'第一批明细-原始'!AA16</f>
        <v>0</v>
      </c>
    </row>
    <row r="17" ht="15" customHeight="1" spans="1:22">
      <c r="A17" s="49" t="str">
        <f>'第一批明细-原始'!I17</f>
        <v>物资供应处</v>
      </c>
      <c r="B17" s="48">
        <f>'第一批明细-原始'!AC17</f>
        <v>1</v>
      </c>
      <c r="C17" s="47">
        <f>'第一批明细-原始'!A17</f>
        <v>21000106456</v>
      </c>
      <c r="D17" s="47" t="str">
        <f>'第一批明细-原始'!C17</f>
        <v>监视器</v>
      </c>
      <c r="E17" s="47" t="str">
        <f>'第一批明细-原始'!S17</f>
        <v>PVM---1450QM</v>
      </c>
      <c r="F17" s="47">
        <f>'第一批明细-原始'!R17</f>
        <v>0</v>
      </c>
      <c r="G17" s="47" t="str">
        <f>'第一批明细-原始'!H17</f>
        <v>公共事业中心</v>
      </c>
      <c r="H17" s="47" t="str">
        <f>'第一批明细-原始'!Q17</f>
        <v>19950612</v>
      </c>
      <c r="I17" s="47" t="str">
        <f>'第一批明细-原始'!AD17</f>
        <v>/14</v>
      </c>
      <c r="J17" s="47" t="str">
        <f>'第一批明细-原始'!AF17</f>
        <v>计算机等信息类资产</v>
      </c>
      <c r="K17" s="47">
        <f>'第一批明细-原始'!E17</f>
        <v>2321007</v>
      </c>
      <c r="L17" s="47" t="str">
        <f>'第一批明细-原始'!F17</f>
        <v>视频监控设备</v>
      </c>
      <c r="M17" s="50">
        <f>'第一批明细-原始'!K17</f>
        <v>240</v>
      </c>
      <c r="N17" s="53">
        <f>'第一批明细-原始'!N17</f>
        <v>26.6</v>
      </c>
      <c r="O17" s="53">
        <f>'第一批明细-原始'!M17</f>
        <v>0</v>
      </c>
      <c r="P17" s="50">
        <f>'第一批明细-原始'!N17</f>
        <v>26.6</v>
      </c>
      <c r="Q17" s="47" t="str">
        <f>'第一批明细-原始'!W17</f>
        <v>已达使用年限并无修复价值</v>
      </c>
      <c r="R17" s="48">
        <f>'第一批明细-原始'!D17</f>
        <v>0</v>
      </c>
      <c r="S17" s="47">
        <f>'第一批明细-原始'!X17</f>
        <v>0</v>
      </c>
      <c r="T17" s="47" t="str">
        <f>'第一批明细-原始'!AF17</f>
        <v>计算机等信息类资产</v>
      </c>
      <c r="U17" s="47">
        <f>'第一批明细-原始'!Z17</f>
        <v>0</v>
      </c>
      <c r="V17" s="47">
        <f>'第一批明细-原始'!AA17</f>
        <v>0</v>
      </c>
    </row>
    <row r="18" ht="15" customHeight="1" spans="1:22">
      <c r="A18" s="49" t="str">
        <f>'第一批明细-原始'!I18</f>
        <v>物资供应处</v>
      </c>
      <c r="B18" s="48">
        <f>'第一批明细-原始'!AC18</f>
        <v>1</v>
      </c>
      <c r="C18" s="47">
        <f>'第一批明细-原始'!A18</f>
        <v>21000104194</v>
      </c>
      <c r="D18" s="47" t="str">
        <f>'第一批明细-原始'!C18</f>
        <v>复印机</v>
      </c>
      <c r="E18" s="47" t="str">
        <f>'第一批明细-原始'!S18</f>
        <v>bizhlb7516</v>
      </c>
      <c r="F18" s="47">
        <f>'第一批明细-原始'!R18</f>
        <v>0</v>
      </c>
      <c r="G18" s="47" t="str">
        <f>'第一批明细-原始'!H18</f>
        <v>公共事业中心</v>
      </c>
      <c r="H18" s="47" t="str">
        <f>'第一批明细-原始'!Q18</f>
        <v>20070215</v>
      </c>
      <c r="I18" s="47" t="str">
        <f>'第一批明细-原始'!AD18</f>
        <v>/15</v>
      </c>
      <c r="J18" s="47" t="str">
        <f>'第一批明细-原始'!AF18</f>
        <v>计算机等信息类资产</v>
      </c>
      <c r="K18" s="47">
        <f>'第一批明细-原始'!E18</f>
        <v>20201</v>
      </c>
      <c r="L18" s="47" t="str">
        <f>'第一批明细-原始'!F18</f>
        <v>复印机</v>
      </c>
      <c r="M18" s="50">
        <f>'第一批明细-原始'!K18</f>
        <v>372.9</v>
      </c>
      <c r="N18" s="53">
        <f>'第一批明细-原始'!N18</f>
        <v>41.34</v>
      </c>
      <c r="O18" s="53">
        <f>'第一批明细-原始'!M18</f>
        <v>0</v>
      </c>
      <c r="P18" s="50">
        <f>'第一批明细-原始'!N18</f>
        <v>41.34</v>
      </c>
      <c r="Q18" s="47" t="str">
        <f>'第一批明细-原始'!W18</f>
        <v>已达使用年限并无修复价值</v>
      </c>
      <c r="R18" s="48">
        <f>'第一批明细-原始'!D18</f>
        <v>0</v>
      </c>
      <c r="S18" s="47">
        <f>'第一批明细-原始'!X18</f>
        <v>0</v>
      </c>
      <c r="T18" s="47" t="str">
        <f>'第一批明细-原始'!AF18</f>
        <v>计算机等信息类资产</v>
      </c>
      <c r="U18" s="47">
        <f>'第一批明细-原始'!Z18</f>
        <v>0</v>
      </c>
      <c r="V18" s="47">
        <f>'第一批明细-原始'!AA18</f>
        <v>0</v>
      </c>
    </row>
    <row r="19" ht="15" customHeight="1" spans="1:22">
      <c r="A19" s="49" t="str">
        <f>'第一批明细-原始'!I19</f>
        <v>物资供应处</v>
      </c>
      <c r="B19" s="48">
        <f>'第一批明细-原始'!AC19</f>
        <v>1</v>
      </c>
      <c r="C19" s="47">
        <f>'第一批明细-原始'!A19</f>
        <v>21000106446</v>
      </c>
      <c r="D19" s="47" t="str">
        <f>'第一批明细-原始'!C19</f>
        <v>录像机</v>
      </c>
      <c r="E19" s="47" t="str">
        <f>'第一批明细-原始'!S19</f>
        <v>ＮＶ－－－Ｇ１２</v>
      </c>
      <c r="F19" s="47">
        <f>'第一批明细-原始'!R19</f>
        <v>0</v>
      </c>
      <c r="G19" s="47" t="str">
        <f>'第一批明细-原始'!H19</f>
        <v>公共事业中心</v>
      </c>
      <c r="H19" s="47" t="str">
        <f>'第一批明细-原始'!Q19</f>
        <v>19930505</v>
      </c>
      <c r="I19" s="47" t="str">
        <f>'第一批明细-原始'!AD19</f>
        <v>/15</v>
      </c>
      <c r="J19" s="47" t="str">
        <f>'第一批明细-原始'!AF19</f>
        <v>计算机等信息类资产</v>
      </c>
      <c r="K19" s="47">
        <f>'第一批明细-原始'!E19</f>
        <v>2321001</v>
      </c>
      <c r="L19" s="47" t="str">
        <f>'第一批明细-原始'!F19</f>
        <v>录像机</v>
      </c>
      <c r="M19" s="50">
        <f>'第一批明细-原始'!K19</f>
        <v>120</v>
      </c>
      <c r="N19" s="53">
        <f>'第一批明细-原始'!N19</f>
        <v>13.3</v>
      </c>
      <c r="O19" s="53">
        <f>'第一批明细-原始'!M19</f>
        <v>0</v>
      </c>
      <c r="P19" s="50">
        <f>'第一批明细-原始'!N19</f>
        <v>13.3</v>
      </c>
      <c r="Q19" s="47" t="str">
        <f>'第一批明细-原始'!W19</f>
        <v>已达使用年限并无修复价值</v>
      </c>
      <c r="R19" s="48">
        <f>'第一批明细-原始'!D19</f>
        <v>0</v>
      </c>
      <c r="S19" s="47">
        <f>'第一批明细-原始'!X19</f>
        <v>0</v>
      </c>
      <c r="T19" s="47" t="str">
        <f>'第一批明细-原始'!AF19</f>
        <v>计算机等信息类资产</v>
      </c>
      <c r="U19" s="47">
        <f>'第一批明细-原始'!Z19</f>
        <v>0</v>
      </c>
      <c r="V19" s="47">
        <f>'第一批明细-原始'!AA19</f>
        <v>0</v>
      </c>
    </row>
    <row r="20" ht="15" customHeight="1" spans="1:22">
      <c r="A20" s="49" t="str">
        <f>'第一批明细-原始'!I20</f>
        <v>物资供应处</v>
      </c>
      <c r="B20" s="48">
        <f>'第一批明细-原始'!AC20</f>
        <v>1</v>
      </c>
      <c r="C20" s="47">
        <f>'第一批明细-原始'!A20</f>
        <v>21000106447</v>
      </c>
      <c r="D20" s="47" t="str">
        <f>'第一批明细-原始'!C20</f>
        <v>录像机</v>
      </c>
      <c r="E20" s="47" t="str">
        <f>'第一批明细-原始'!S20</f>
        <v>ＮＶ－－－Ｇ１２</v>
      </c>
      <c r="F20" s="47">
        <f>'第一批明细-原始'!R20</f>
        <v>0</v>
      </c>
      <c r="G20" s="47" t="str">
        <f>'第一批明细-原始'!H20</f>
        <v>公共事业中心</v>
      </c>
      <c r="H20" s="47" t="str">
        <f>'第一批明细-原始'!Q20</f>
        <v>19930505</v>
      </c>
      <c r="I20" s="47" t="str">
        <f>'第一批明细-原始'!AD20</f>
        <v>/15</v>
      </c>
      <c r="J20" s="47" t="str">
        <f>'第一批明细-原始'!AF20</f>
        <v>计算机等信息类资产</v>
      </c>
      <c r="K20" s="47">
        <f>'第一批明细-原始'!E20</f>
        <v>2321001</v>
      </c>
      <c r="L20" s="47" t="str">
        <f>'第一批明细-原始'!F20</f>
        <v>录像机</v>
      </c>
      <c r="M20" s="50">
        <f>'第一批明细-原始'!K20</f>
        <v>120</v>
      </c>
      <c r="N20" s="53">
        <f>'第一批明细-原始'!N20</f>
        <v>13.3</v>
      </c>
      <c r="O20" s="53">
        <f>'第一批明细-原始'!M20</f>
        <v>0</v>
      </c>
      <c r="P20" s="50">
        <f>'第一批明细-原始'!N20</f>
        <v>13.3</v>
      </c>
      <c r="Q20" s="47" t="str">
        <f>'第一批明细-原始'!W20</f>
        <v>已达使用年限并无修复价值</v>
      </c>
      <c r="R20" s="48">
        <f>'第一批明细-原始'!D20</f>
        <v>0</v>
      </c>
      <c r="S20" s="47">
        <f>'第一批明细-原始'!X20</f>
        <v>0</v>
      </c>
      <c r="T20" s="47" t="str">
        <f>'第一批明细-原始'!AF20</f>
        <v>计算机等信息类资产</v>
      </c>
      <c r="U20" s="47">
        <f>'第一批明细-原始'!Z20</f>
        <v>0</v>
      </c>
      <c r="V20" s="47">
        <f>'第一批明细-原始'!AA20</f>
        <v>0</v>
      </c>
    </row>
    <row r="21" ht="15" customHeight="1" spans="1:22">
      <c r="A21" s="49" t="str">
        <f>'第一批明细-原始'!I21</f>
        <v>物资供应处</v>
      </c>
      <c r="B21" s="48">
        <f>'第一批明细-原始'!AC21</f>
        <v>1</v>
      </c>
      <c r="C21" s="47">
        <f>'第一批明细-原始'!A21</f>
        <v>21000105654</v>
      </c>
      <c r="D21" s="47" t="str">
        <f>'第一批明细-原始'!C21</f>
        <v>惠普打印机</v>
      </c>
      <c r="E21" s="47" t="str">
        <f>'第一批明细-原始'!S21</f>
        <v>HP1020</v>
      </c>
      <c r="F21" s="47">
        <f>'第一批明细-原始'!R21</f>
        <v>0</v>
      </c>
      <c r="G21" s="47" t="str">
        <f>'第一批明细-原始'!H21</f>
        <v>公共事业中心</v>
      </c>
      <c r="H21" s="47" t="str">
        <f>'第一批明细-原始'!Q21</f>
        <v>20090623</v>
      </c>
      <c r="I21" s="47" t="str">
        <f>'第一批明细-原始'!AD21</f>
        <v>/15</v>
      </c>
      <c r="J21" s="47" t="str">
        <f>'第一批明细-原始'!AF21</f>
        <v>计算机等信息类资产</v>
      </c>
      <c r="K21" s="47">
        <f>'第一批明细-原始'!E21</f>
        <v>2010601</v>
      </c>
      <c r="L21" s="47" t="str">
        <f>'第一批明细-原始'!F21</f>
        <v>打印设备</v>
      </c>
      <c r="M21" s="50">
        <f>'第一批明细-原始'!K21</f>
        <v>31.5</v>
      </c>
      <c r="N21" s="53">
        <f>'第一批明细-原始'!N21</f>
        <v>0.95</v>
      </c>
      <c r="O21" s="53">
        <f>'第一批明细-原始'!M21</f>
        <v>0</v>
      </c>
      <c r="P21" s="50">
        <f>'第一批明细-原始'!N21</f>
        <v>0.95</v>
      </c>
      <c r="Q21" s="47" t="str">
        <f>'第一批明细-原始'!W21</f>
        <v>已达使用年限并无修复价值</v>
      </c>
      <c r="R21" s="48">
        <f>'第一批明细-原始'!D21</f>
        <v>0</v>
      </c>
      <c r="S21" s="47">
        <f>'第一批明细-原始'!X21</f>
        <v>0</v>
      </c>
      <c r="T21" s="47" t="str">
        <f>'第一批明细-原始'!AF21</f>
        <v>计算机等信息类资产</v>
      </c>
      <c r="U21" s="47">
        <f>'第一批明细-原始'!Z21</f>
        <v>0</v>
      </c>
      <c r="V21" s="47">
        <f>'第一批明细-原始'!AA21</f>
        <v>0</v>
      </c>
    </row>
    <row r="22" ht="15" customHeight="1" spans="1:22">
      <c r="A22" s="49" t="str">
        <f>'第一批明细-原始'!I22</f>
        <v>物资供应处</v>
      </c>
      <c r="B22" s="48">
        <f>'第一批明细-原始'!AC22</f>
        <v>1</v>
      </c>
      <c r="C22" s="47">
        <f>'第一批明细-原始'!A22</f>
        <v>21000106448</v>
      </c>
      <c r="D22" s="47" t="str">
        <f>'第一批明细-原始'!C22</f>
        <v>录像机</v>
      </c>
      <c r="E22" s="47" t="str">
        <f>'第一批明细-原始'!S22</f>
        <v>ＨＤ１００</v>
      </c>
      <c r="F22" s="47">
        <f>'第一批明细-原始'!R22</f>
        <v>0</v>
      </c>
      <c r="G22" s="47" t="str">
        <f>'第一批明细-原始'!H22</f>
        <v>公共事业中心</v>
      </c>
      <c r="H22" s="47" t="str">
        <f>'第一批明细-原始'!Q22</f>
        <v>19950612</v>
      </c>
      <c r="I22" s="47" t="str">
        <f>'第一批明细-原始'!AD22</f>
        <v>/15</v>
      </c>
      <c r="J22" s="47" t="str">
        <f>'第一批明细-原始'!AF22</f>
        <v>计算机等信息类资产</v>
      </c>
      <c r="K22" s="47">
        <f>'第一批明细-原始'!E22</f>
        <v>2321001</v>
      </c>
      <c r="L22" s="47" t="str">
        <f>'第一批明细-原始'!F22</f>
        <v>录像机</v>
      </c>
      <c r="M22" s="50">
        <f>'第一批明细-原始'!K22</f>
        <v>120</v>
      </c>
      <c r="N22" s="53">
        <f>'第一批明细-原始'!N22</f>
        <v>13.3</v>
      </c>
      <c r="O22" s="53">
        <f>'第一批明细-原始'!M22</f>
        <v>0</v>
      </c>
      <c r="P22" s="50">
        <f>'第一批明细-原始'!N22</f>
        <v>13.3</v>
      </c>
      <c r="Q22" s="47" t="str">
        <f>'第一批明细-原始'!W22</f>
        <v>已达使用年限并无修复价值</v>
      </c>
      <c r="R22" s="48">
        <f>'第一批明细-原始'!D22</f>
        <v>0</v>
      </c>
      <c r="S22" s="47">
        <f>'第一批明细-原始'!X22</f>
        <v>0</v>
      </c>
      <c r="T22" s="47" t="str">
        <f>'第一批明细-原始'!AF22</f>
        <v>计算机等信息类资产</v>
      </c>
      <c r="U22" s="47">
        <f>'第一批明细-原始'!Z22</f>
        <v>0</v>
      </c>
      <c r="V22" s="47">
        <f>'第一批明细-原始'!AA22</f>
        <v>0</v>
      </c>
    </row>
    <row r="23" ht="15" customHeight="1" spans="1:22">
      <c r="A23" s="49" t="str">
        <f>'第一批明细-原始'!I23</f>
        <v>物资供应处</v>
      </c>
      <c r="B23" s="48">
        <f>'第一批明细-原始'!AC23</f>
        <v>1</v>
      </c>
      <c r="C23" s="47">
        <f>'第一批明细-原始'!A23</f>
        <v>21000106449</v>
      </c>
      <c r="D23" s="47" t="str">
        <f>'第一批明细-原始'!C23</f>
        <v>编辑录像机</v>
      </c>
      <c r="E23" s="47" t="str">
        <f>'第一批明细-原始'!S23</f>
        <v>PVW---2800</v>
      </c>
      <c r="F23" s="47">
        <f>'第一批明细-原始'!R23</f>
        <v>0</v>
      </c>
      <c r="G23" s="47" t="str">
        <f>'第一批明细-原始'!H23</f>
        <v>公共事业中心</v>
      </c>
      <c r="H23" s="47" t="str">
        <f>'第一批明细-原始'!Q23</f>
        <v>19950612</v>
      </c>
      <c r="I23" s="47" t="str">
        <f>'第一批明细-原始'!AD23</f>
        <v>/15</v>
      </c>
      <c r="J23" s="47" t="str">
        <f>'第一批明细-原始'!AF23</f>
        <v>计算机等信息类资产</v>
      </c>
      <c r="K23" s="47">
        <f>'第一批明细-原始'!E23</f>
        <v>2321001</v>
      </c>
      <c r="L23" s="47" t="str">
        <f>'第一批明细-原始'!F23</f>
        <v>录像机</v>
      </c>
      <c r="M23" s="50">
        <f>'第一批明细-原始'!K23</f>
        <v>480</v>
      </c>
      <c r="N23" s="53">
        <f>'第一批明细-原始'!N23</f>
        <v>53.2</v>
      </c>
      <c r="O23" s="53">
        <f>'第一批明细-原始'!M23</f>
        <v>0</v>
      </c>
      <c r="P23" s="50">
        <f>'第一批明细-原始'!N23</f>
        <v>53.2</v>
      </c>
      <c r="Q23" s="47" t="str">
        <f>'第一批明细-原始'!W23</f>
        <v>已达使用年限并无修复价值</v>
      </c>
      <c r="R23" s="48">
        <f>'第一批明细-原始'!D23</f>
        <v>0</v>
      </c>
      <c r="S23" s="47">
        <f>'第一批明细-原始'!X23</f>
        <v>0</v>
      </c>
      <c r="T23" s="47" t="str">
        <f>'第一批明细-原始'!AF23</f>
        <v>计算机等信息类资产</v>
      </c>
      <c r="U23" s="47">
        <f>'第一批明细-原始'!Z23</f>
        <v>0</v>
      </c>
      <c r="V23" s="47">
        <f>'第一批明细-原始'!AA23</f>
        <v>0</v>
      </c>
    </row>
    <row r="24" ht="15" customHeight="1" spans="1:22">
      <c r="A24" s="49" t="str">
        <f>'第一批明细-原始'!I24</f>
        <v>物资供应处</v>
      </c>
      <c r="B24" s="48">
        <f>'第一批明细-原始'!AC24</f>
        <v>1</v>
      </c>
      <c r="C24" s="47">
        <f>'第一批明细-原始'!A24</f>
        <v>21000106450</v>
      </c>
      <c r="D24" s="47" t="str">
        <f>'第一批明细-原始'!C24</f>
        <v>放像机</v>
      </c>
      <c r="E24" s="47" t="str">
        <f>'第一批明细-原始'!S24</f>
        <v>UVW---1400AP</v>
      </c>
      <c r="F24" s="47">
        <f>'第一批明细-原始'!R24</f>
        <v>0</v>
      </c>
      <c r="G24" s="47" t="str">
        <f>'第一批明细-原始'!H24</f>
        <v>公共事业中心</v>
      </c>
      <c r="H24" s="47" t="str">
        <f>'第一批明细-原始'!Q24</f>
        <v>19980518</v>
      </c>
      <c r="I24" s="47" t="str">
        <f>'第一批明细-原始'!AD24</f>
        <v>/15</v>
      </c>
      <c r="J24" s="47" t="str">
        <f>'第一批明细-原始'!AF24</f>
        <v>计算机等信息类资产</v>
      </c>
      <c r="K24" s="47">
        <f>'第一批明细-原始'!E24</f>
        <v>2320404</v>
      </c>
      <c r="L24" s="47" t="str">
        <f>'第一批明细-原始'!F24</f>
        <v>录像编辑设备</v>
      </c>
      <c r="M24" s="50">
        <f>'第一批明细-原始'!K24</f>
        <v>120</v>
      </c>
      <c r="N24" s="53">
        <f>'第一批明细-原始'!N24</f>
        <v>13.3</v>
      </c>
      <c r="O24" s="53">
        <f>'第一批明细-原始'!M24</f>
        <v>0</v>
      </c>
      <c r="P24" s="50">
        <f>'第一批明细-原始'!N24</f>
        <v>13.3</v>
      </c>
      <c r="Q24" s="47" t="str">
        <f>'第一批明细-原始'!W24</f>
        <v>已达使用年限并无修复价值</v>
      </c>
      <c r="R24" s="48">
        <f>'第一批明细-原始'!D24</f>
        <v>0</v>
      </c>
      <c r="S24" s="47">
        <f>'第一批明细-原始'!X24</f>
        <v>0</v>
      </c>
      <c r="T24" s="47" t="str">
        <f>'第一批明细-原始'!AF24</f>
        <v>计算机等信息类资产</v>
      </c>
      <c r="U24" s="47">
        <f>'第一批明细-原始'!Z24</f>
        <v>0</v>
      </c>
      <c r="V24" s="47">
        <f>'第一批明细-原始'!AA24</f>
        <v>0</v>
      </c>
    </row>
    <row r="25" ht="15" customHeight="1" spans="1:22">
      <c r="A25" s="49" t="str">
        <f>'第一批明细-原始'!I25</f>
        <v>物资供应处</v>
      </c>
      <c r="B25" s="48">
        <f>'第一批明细-原始'!AC25</f>
        <v>1</v>
      </c>
      <c r="C25" s="47">
        <f>'第一批明细-原始'!A25</f>
        <v>21000106451</v>
      </c>
      <c r="D25" s="47" t="str">
        <f>'第一批明细-原始'!C25</f>
        <v>摄像机</v>
      </c>
      <c r="E25" s="47" t="str">
        <f>'第一批明细-原始'!S25</f>
        <v>PVW---63７</v>
      </c>
      <c r="F25" s="47">
        <f>'第一批明细-原始'!R25</f>
        <v>0</v>
      </c>
      <c r="G25" s="47" t="str">
        <f>'第一批明细-原始'!H25</f>
        <v>公共事业中心</v>
      </c>
      <c r="H25" s="47" t="str">
        <f>'第一批明细-原始'!Q25</f>
        <v>19950612</v>
      </c>
      <c r="I25" s="47" t="str">
        <f>'第一批明细-原始'!AD25</f>
        <v>/15</v>
      </c>
      <c r="J25" s="47" t="str">
        <f>'第一批明细-原始'!AF25</f>
        <v>计算机等信息类资产</v>
      </c>
      <c r="K25" s="47">
        <f>'第一批明细-原始'!E25</f>
        <v>2321002</v>
      </c>
      <c r="L25" s="47" t="str">
        <f>'第一批明细-原始'!F25</f>
        <v>摄像机</v>
      </c>
      <c r="M25" s="50">
        <f>'第一批明细-原始'!K25</f>
        <v>4800</v>
      </c>
      <c r="N25" s="53">
        <f>'第一批明细-原始'!N25</f>
        <v>532</v>
      </c>
      <c r="O25" s="53">
        <f>'第一批明细-原始'!M25</f>
        <v>0</v>
      </c>
      <c r="P25" s="50">
        <f>'第一批明细-原始'!N25</f>
        <v>532</v>
      </c>
      <c r="Q25" s="47" t="str">
        <f>'第一批明细-原始'!W25</f>
        <v>已达使用年限并无修复价值</v>
      </c>
      <c r="R25" s="48">
        <f>'第一批明细-原始'!D25</f>
        <v>0</v>
      </c>
      <c r="S25" s="47">
        <f>'第一批明细-原始'!X25</f>
        <v>0</v>
      </c>
      <c r="T25" s="47" t="str">
        <f>'第一批明细-原始'!AF25</f>
        <v>计算机等信息类资产</v>
      </c>
      <c r="U25" s="47">
        <f>'第一批明细-原始'!Z25</f>
        <v>0</v>
      </c>
      <c r="V25" s="47">
        <f>'第一批明细-原始'!AA25</f>
        <v>0</v>
      </c>
    </row>
    <row r="26" ht="15" customHeight="1" spans="1:22">
      <c r="A26" s="49" t="str">
        <f>'第一批明细-原始'!I26</f>
        <v>物资供应处</v>
      </c>
      <c r="B26" s="48">
        <f>'第一批明细-原始'!AC26</f>
        <v>1</v>
      </c>
      <c r="C26" s="47">
        <f>'第一批明细-原始'!A26</f>
        <v>21000106452</v>
      </c>
      <c r="D26" s="47" t="str">
        <f>'第一批明细-原始'!C26</f>
        <v>摄像机</v>
      </c>
      <c r="E26" s="47" t="str">
        <f>'第一批明细-原始'!S26</f>
        <v>PVW---63７</v>
      </c>
      <c r="F26" s="47">
        <f>'第一批明细-原始'!R26</f>
        <v>0</v>
      </c>
      <c r="G26" s="47" t="str">
        <f>'第一批明细-原始'!H26</f>
        <v>公共事业中心</v>
      </c>
      <c r="H26" s="47" t="str">
        <f>'第一批明细-原始'!Q26</f>
        <v>19950612</v>
      </c>
      <c r="I26" s="47" t="str">
        <f>'第一批明细-原始'!AD26</f>
        <v>/15</v>
      </c>
      <c r="J26" s="47" t="str">
        <f>'第一批明细-原始'!AF26</f>
        <v>计算机等信息类资产</v>
      </c>
      <c r="K26" s="47">
        <f>'第一批明细-原始'!E26</f>
        <v>2321002</v>
      </c>
      <c r="L26" s="47" t="str">
        <f>'第一批明细-原始'!F26</f>
        <v>摄像机</v>
      </c>
      <c r="M26" s="50">
        <f>'第一批明细-原始'!K26</f>
        <v>4800</v>
      </c>
      <c r="N26" s="53">
        <f>'第一批明细-原始'!N26</f>
        <v>532</v>
      </c>
      <c r="O26" s="53">
        <f>'第一批明细-原始'!M26</f>
        <v>0</v>
      </c>
      <c r="P26" s="50">
        <f>'第一批明细-原始'!N26</f>
        <v>532</v>
      </c>
      <c r="Q26" s="47" t="str">
        <f>'第一批明细-原始'!W26</f>
        <v>已达使用年限并无修复价值</v>
      </c>
      <c r="R26" s="48">
        <f>'第一批明细-原始'!D26</f>
        <v>0</v>
      </c>
      <c r="S26" s="47">
        <f>'第一批明细-原始'!X26</f>
        <v>0</v>
      </c>
      <c r="T26" s="47" t="str">
        <f>'第一批明细-原始'!AF26</f>
        <v>计算机等信息类资产</v>
      </c>
      <c r="U26" s="47">
        <f>'第一批明细-原始'!Z26</f>
        <v>0</v>
      </c>
      <c r="V26" s="47">
        <f>'第一批明细-原始'!AA26</f>
        <v>0</v>
      </c>
    </row>
    <row r="27" ht="15" customHeight="1" spans="1:22">
      <c r="A27" s="49" t="str">
        <f>'第一批明细-原始'!I27</f>
        <v>物资供应处</v>
      </c>
      <c r="B27" s="48">
        <f>'第一批明细-原始'!AC27</f>
        <v>1</v>
      </c>
      <c r="C27" s="47">
        <f>'第一批明细-原始'!A27</f>
        <v>21000106453</v>
      </c>
      <c r="D27" s="47" t="str">
        <f>'第一批明细-原始'!C27</f>
        <v>摄像机</v>
      </c>
      <c r="E27" s="47" t="str">
        <f>'第一批明细-原始'!S27</f>
        <v>PVW---637</v>
      </c>
      <c r="F27" s="47">
        <f>'第一批明细-原始'!R27</f>
        <v>0</v>
      </c>
      <c r="G27" s="47" t="str">
        <f>'第一批明细-原始'!H27</f>
        <v>公共事业中心</v>
      </c>
      <c r="H27" s="47" t="str">
        <f>'第一批明细-原始'!Q27</f>
        <v>19950612</v>
      </c>
      <c r="I27" s="47" t="str">
        <f>'第一批明细-原始'!AD27</f>
        <v>/14</v>
      </c>
      <c r="J27" s="47" t="str">
        <f>'第一批明细-原始'!AF27</f>
        <v>计算机等信息类资产</v>
      </c>
      <c r="K27" s="47">
        <f>'第一批明细-原始'!E27</f>
        <v>2321002</v>
      </c>
      <c r="L27" s="47" t="str">
        <f>'第一批明细-原始'!F27</f>
        <v>摄像机</v>
      </c>
      <c r="M27" s="50">
        <f>'第一批明细-原始'!K27</f>
        <v>4800</v>
      </c>
      <c r="N27" s="53">
        <f>'第一批明细-原始'!N27</f>
        <v>532</v>
      </c>
      <c r="O27" s="53">
        <f>'第一批明细-原始'!M27</f>
        <v>0</v>
      </c>
      <c r="P27" s="50">
        <f>'第一批明细-原始'!N27</f>
        <v>532</v>
      </c>
      <c r="Q27" s="47" t="str">
        <f>'第一批明细-原始'!W27</f>
        <v>已达使用年限并无修复价值</v>
      </c>
      <c r="R27" s="48">
        <f>'第一批明细-原始'!D27</f>
        <v>0</v>
      </c>
      <c r="S27" s="47">
        <f>'第一批明细-原始'!X27</f>
        <v>0</v>
      </c>
      <c r="T27" s="47" t="str">
        <f>'第一批明细-原始'!AF27</f>
        <v>计算机等信息类资产</v>
      </c>
      <c r="U27" s="47">
        <f>'第一批明细-原始'!Z27</f>
        <v>0</v>
      </c>
      <c r="V27" s="47">
        <f>'第一批明细-原始'!AA27</f>
        <v>0</v>
      </c>
    </row>
    <row r="28" ht="15" customHeight="1" spans="1:22">
      <c r="A28" s="49" t="str">
        <f>'第一批明细-原始'!I28</f>
        <v>物资供应处</v>
      </c>
      <c r="B28" s="48">
        <f>'第一批明细-原始'!AC28</f>
        <v>1</v>
      </c>
      <c r="C28" s="47">
        <f>'第一批明细-原始'!A28</f>
        <v>21000106455</v>
      </c>
      <c r="D28" s="47" t="str">
        <f>'第一批明细-原始'!C28</f>
        <v>监视器</v>
      </c>
      <c r="E28" s="47" t="str">
        <f>'第一批明细-原始'!S28</f>
        <v>PVM---145０QM</v>
      </c>
      <c r="F28" s="47">
        <f>'第一批明细-原始'!R28</f>
        <v>0</v>
      </c>
      <c r="G28" s="47" t="str">
        <f>'第一批明细-原始'!H28</f>
        <v>公共事业中心</v>
      </c>
      <c r="H28" s="47" t="str">
        <f>'第一批明细-原始'!Q28</f>
        <v>19950612</v>
      </c>
      <c r="I28" s="47" t="str">
        <f>'第一批明细-原始'!AD28</f>
        <v>/19</v>
      </c>
      <c r="J28" s="47" t="str">
        <f>'第一批明细-原始'!AF28</f>
        <v>计算机等信息类资产</v>
      </c>
      <c r="K28" s="47">
        <f>'第一批明细-原始'!E28</f>
        <v>2321007</v>
      </c>
      <c r="L28" s="47" t="str">
        <f>'第一批明细-原始'!F28</f>
        <v>视频监控设备</v>
      </c>
      <c r="M28" s="50">
        <f>'第一批明细-原始'!K28</f>
        <v>240</v>
      </c>
      <c r="N28" s="53">
        <f>'第一批明细-原始'!N28</f>
        <v>26.6</v>
      </c>
      <c r="O28" s="53">
        <f>'第一批明细-原始'!M28</f>
        <v>0</v>
      </c>
      <c r="P28" s="50">
        <f>'第一批明细-原始'!N28</f>
        <v>26.6</v>
      </c>
      <c r="Q28" s="47" t="str">
        <f>'第一批明细-原始'!W28</f>
        <v>已达使用年限并无修复价值</v>
      </c>
      <c r="R28" s="48">
        <f>'第一批明细-原始'!D28</f>
        <v>0</v>
      </c>
      <c r="S28" s="47">
        <f>'第一批明细-原始'!X28</f>
        <v>0</v>
      </c>
      <c r="T28" s="47" t="str">
        <f>'第一批明细-原始'!AF28</f>
        <v>计算机等信息类资产</v>
      </c>
      <c r="U28" s="47">
        <f>'第一批明细-原始'!Z28</f>
        <v>0</v>
      </c>
      <c r="V28" s="47">
        <f>'第一批明细-原始'!AA28</f>
        <v>0</v>
      </c>
    </row>
    <row r="29" ht="15" customHeight="1" spans="1:22">
      <c r="A29" s="49" t="str">
        <f>'第一批明细-原始'!I29</f>
        <v>物资供应处</v>
      </c>
      <c r="B29" s="48">
        <f>'第一批明细-原始'!AC29</f>
        <v>1</v>
      </c>
      <c r="C29" s="47">
        <f>'第一批明细-原始'!A29</f>
        <v>21000104235</v>
      </c>
      <c r="D29" s="47" t="str">
        <f>'第一批明细-原始'!C29</f>
        <v>三星多功能一体机</v>
      </c>
      <c r="E29" s="47" t="str">
        <f>'第一批明细-原始'!S29</f>
        <v>三星565传真</v>
      </c>
      <c r="F29" s="47">
        <f>'第一批明细-原始'!R29</f>
        <v>0</v>
      </c>
      <c r="G29" s="47" t="str">
        <f>'第一批明细-原始'!H29</f>
        <v>公共事业中心</v>
      </c>
      <c r="H29" s="47" t="str">
        <f>'第一批明细-原始'!Q29</f>
        <v>20080812</v>
      </c>
      <c r="I29" s="47" t="str">
        <f>'第一批明细-原始'!AD29</f>
        <v>/19</v>
      </c>
      <c r="J29" s="47" t="str">
        <f>'第一批明细-原始'!AF29</f>
        <v>计算机等信息类资产</v>
      </c>
      <c r="K29" s="47">
        <f>'第一批明细-原始'!E29</f>
        <v>20203</v>
      </c>
      <c r="L29" s="47" t="str">
        <f>'第一批明细-原始'!F29</f>
        <v>多功能一体机</v>
      </c>
      <c r="M29" s="50">
        <f>'第一批明细-原始'!K29</f>
        <v>60.3</v>
      </c>
      <c r="N29" s="53">
        <f>'第一批明细-原始'!N29</f>
        <v>6.68</v>
      </c>
      <c r="O29" s="53">
        <f>'第一批明细-原始'!M29</f>
        <v>0</v>
      </c>
      <c r="P29" s="50">
        <f>'第一批明细-原始'!N29</f>
        <v>6.68</v>
      </c>
      <c r="Q29" s="47" t="str">
        <f>'第一批明细-原始'!W29</f>
        <v>已达使用年限并无修复价值</v>
      </c>
      <c r="R29" s="48">
        <f>'第一批明细-原始'!D29</f>
        <v>0</v>
      </c>
      <c r="S29" s="47">
        <f>'第一批明细-原始'!X29</f>
        <v>0</v>
      </c>
      <c r="T29" s="47" t="str">
        <f>'第一批明细-原始'!AF29</f>
        <v>计算机等信息类资产</v>
      </c>
      <c r="U29" s="47">
        <f>'第一批明细-原始'!Z29</f>
        <v>0</v>
      </c>
      <c r="V29" s="47">
        <f>'第一批明细-原始'!AA29</f>
        <v>0</v>
      </c>
    </row>
    <row r="30" ht="15" customHeight="1" spans="1:22">
      <c r="A30" s="49" t="str">
        <f>'第一批明细-原始'!I30</f>
        <v>物资供应处</v>
      </c>
      <c r="B30" s="48">
        <f>'第一批明细-原始'!AC30</f>
        <v>1</v>
      </c>
      <c r="C30" s="47">
        <f>'第一批明细-原始'!A30</f>
        <v>21000106444</v>
      </c>
      <c r="D30" s="47" t="str">
        <f>'第一批明细-原始'!C30</f>
        <v>录像机</v>
      </c>
      <c r="E30" s="47" t="str">
        <f>'第一批明细-原始'!S30</f>
        <v>Ｊ２５</v>
      </c>
      <c r="F30" s="47">
        <f>'第一批明细-原始'!R30</f>
        <v>0</v>
      </c>
      <c r="G30" s="47" t="str">
        <f>'第一批明细-原始'!H30</f>
        <v>公共事业中心</v>
      </c>
      <c r="H30" s="47" t="str">
        <f>'第一批明细-原始'!Q30</f>
        <v>19930505</v>
      </c>
      <c r="I30" s="47" t="str">
        <f>'第一批明细-原始'!AD30</f>
        <v>/19</v>
      </c>
      <c r="J30" s="47" t="str">
        <f>'第一批明细-原始'!AF30</f>
        <v>计算机等信息类资产</v>
      </c>
      <c r="K30" s="47">
        <f>'第一批明细-原始'!E30</f>
        <v>2321001</v>
      </c>
      <c r="L30" s="47" t="str">
        <f>'第一批明细-原始'!F30</f>
        <v>录像机</v>
      </c>
      <c r="M30" s="50">
        <f>'第一批明细-原始'!K30</f>
        <v>120</v>
      </c>
      <c r="N30" s="53">
        <f>'第一批明细-原始'!N30</f>
        <v>13.3</v>
      </c>
      <c r="O30" s="53">
        <f>'第一批明细-原始'!M30</f>
        <v>0</v>
      </c>
      <c r="P30" s="50">
        <f>'第一批明细-原始'!N30</f>
        <v>13.3</v>
      </c>
      <c r="Q30" s="47" t="str">
        <f>'第一批明细-原始'!W30</f>
        <v>已达使用年限并无修复价值</v>
      </c>
      <c r="R30" s="48">
        <f>'第一批明细-原始'!D30</f>
        <v>0</v>
      </c>
      <c r="S30" s="47">
        <f>'第一批明细-原始'!X30</f>
        <v>0</v>
      </c>
      <c r="T30" s="47" t="str">
        <f>'第一批明细-原始'!AF30</f>
        <v>计算机等信息类资产</v>
      </c>
      <c r="U30" s="47">
        <f>'第一批明细-原始'!Z30</f>
        <v>0</v>
      </c>
      <c r="V30" s="47">
        <f>'第一批明细-原始'!AA30</f>
        <v>0</v>
      </c>
    </row>
    <row r="31" ht="15" customHeight="1" spans="1:22">
      <c r="A31" s="49" t="str">
        <f>'第一批明细-原始'!I31</f>
        <v>物资供应处</v>
      </c>
      <c r="B31" s="48">
        <f>'第一批明细-原始'!AC31</f>
        <v>1</v>
      </c>
      <c r="C31" s="47">
        <f>'第一批明细-原始'!A31</f>
        <v>21000106445</v>
      </c>
      <c r="D31" s="47" t="str">
        <f>'第一批明细-原始'!C31</f>
        <v>录像机</v>
      </c>
      <c r="E31" s="47" t="str">
        <f>'第一批明细-原始'!S31</f>
        <v>ＮＶ－－ＳＤ５０</v>
      </c>
      <c r="F31" s="47">
        <f>'第一批明细-原始'!R31</f>
        <v>0</v>
      </c>
      <c r="G31" s="47" t="str">
        <f>'第一批明细-原始'!H31</f>
        <v>公共事业中心</v>
      </c>
      <c r="H31" s="47" t="str">
        <f>'第一批明细-原始'!Q31</f>
        <v>19930505</v>
      </c>
      <c r="I31" s="47" t="str">
        <f>'第一批明细-原始'!AD31</f>
        <v>/11</v>
      </c>
      <c r="J31" s="47" t="str">
        <f>'第一批明细-原始'!AF31</f>
        <v>计算机等信息类资产</v>
      </c>
      <c r="K31" s="47">
        <f>'第一批明细-原始'!E31</f>
        <v>2321001</v>
      </c>
      <c r="L31" s="47" t="str">
        <f>'第一批明细-原始'!F31</f>
        <v>录像机</v>
      </c>
      <c r="M31" s="50">
        <f>'第一批明细-原始'!K31</f>
        <v>120</v>
      </c>
      <c r="N31" s="53">
        <f>'第一批明细-原始'!N31</f>
        <v>13.3</v>
      </c>
      <c r="O31" s="53">
        <f>'第一批明细-原始'!M31</f>
        <v>0</v>
      </c>
      <c r="P31" s="50">
        <f>'第一批明细-原始'!N31</f>
        <v>13.3</v>
      </c>
      <c r="Q31" s="47" t="str">
        <f>'第一批明细-原始'!W31</f>
        <v>已达使用年限并无修复价值</v>
      </c>
      <c r="R31" s="48">
        <f>'第一批明细-原始'!D31</f>
        <v>0</v>
      </c>
      <c r="S31" s="47">
        <f>'第一批明细-原始'!X31</f>
        <v>0</v>
      </c>
      <c r="T31" s="47" t="str">
        <f>'第一批明细-原始'!AF31</f>
        <v>计算机等信息类资产</v>
      </c>
      <c r="U31" s="47">
        <f>'第一批明细-原始'!Z31</f>
        <v>0</v>
      </c>
      <c r="V31" s="47">
        <f>'第一批明细-原始'!AA31</f>
        <v>0</v>
      </c>
    </row>
    <row r="32" ht="15" customHeight="1" spans="1:22">
      <c r="A32" s="49" t="str">
        <f>'第一批明细-原始'!I32</f>
        <v>物资供应处</v>
      </c>
      <c r="B32" s="48">
        <f>'第一批明细-原始'!AC32</f>
        <v>1</v>
      </c>
      <c r="C32" s="47">
        <f>'第一批明细-原始'!A32</f>
        <v>21000105160</v>
      </c>
      <c r="D32" s="47" t="str">
        <f>'第一批明细-原始'!C32</f>
        <v>戴尔台式计算机</v>
      </c>
      <c r="E32" s="47" t="str">
        <f>'第一批明细-原始'!S32</f>
        <v>戴尔GX755</v>
      </c>
      <c r="F32" s="47">
        <f>'第一批明细-原始'!R32</f>
        <v>0</v>
      </c>
      <c r="G32" s="47" t="str">
        <f>'第一批明细-原始'!H32</f>
        <v>公共事业中心</v>
      </c>
      <c r="H32" s="47" t="str">
        <f>'第一批明细-原始'!Q32</f>
        <v>20010428</v>
      </c>
      <c r="I32" s="47" t="str">
        <f>'第一批明细-原始'!AD32</f>
        <v>/11</v>
      </c>
      <c r="J32" s="47" t="str">
        <f>'第一批明细-原始'!AF32</f>
        <v>计算机等信息类资产</v>
      </c>
      <c r="K32" s="47">
        <f>'第一批明细-原始'!E32</f>
        <v>2010104</v>
      </c>
      <c r="L32" s="47" t="str">
        <f>'第一批明细-原始'!F32</f>
        <v>台式机</v>
      </c>
      <c r="M32" s="50">
        <f>'第一批明细-原始'!K32</f>
        <v>75</v>
      </c>
      <c r="N32" s="53">
        <f>'第一批明细-原始'!N32</f>
        <v>2.25</v>
      </c>
      <c r="O32" s="53">
        <f>'第一批明细-原始'!M32</f>
        <v>0</v>
      </c>
      <c r="P32" s="50">
        <f>'第一批明细-原始'!N32</f>
        <v>2.25</v>
      </c>
      <c r="Q32" s="47" t="str">
        <f>'第一批明细-原始'!W32</f>
        <v>已达使用年限并无修复价值</v>
      </c>
      <c r="R32" s="48">
        <f>'第一批明细-原始'!D32</f>
        <v>0</v>
      </c>
      <c r="S32" s="47">
        <f>'第一批明细-原始'!X32</f>
        <v>0</v>
      </c>
      <c r="T32" s="47" t="str">
        <f>'第一批明细-原始'!AF32</f>
        <v>计算机等信息类资产</v>
      </c>
      <c r="U32" s="47">
        <f>'第一批明细-原始'!Z32</f>
        <v>0</v>
      </c>
      <c r="V32" s="47">
        <f>'第一批明细-原始'!AA32</f>
        <v>0</v>
      </c>
    </row>
    <row r="33" ht="15" customHeight="1" spans="1:22">
      <c r="A33" s="49" t="str">
        <f>'第一批明细-原始'!I33</f>
        <v>物资供应处</v>
      </c>
      <c r="B33" s="48">
        <f>'第一批明细-原始'!AC33</f>
        <v>1</v>
      </c>
      <c r="C33" s="47">
        <f>'第一批明细-原始'!A33</f>
        <v>21000106373</v>
      </c>
      <c r="D33" s="47" t="str">
        <f>'第一批明细-原始'!C33</f>
        <v>编辑控制机</v>
      </c>
      <c r="E33" s="47" t="str">
        <f>'第一批明细-原始'!S33</f>
        <v>RM---450</v>
      </c>
      <c r="F33" s="47">
        <f>'第一批明细-原始'!R33</f>
        <v>0</v>
      </c>
      <c r="G33" s="47" t="str">
        <f>'第一批明细-原始'!H33</f>
        <v>公共事业中心</v>
      </c>
      <c r="H33" s="47" t="str">
        <f>'第一批明细-原始'!Q33</f>
        <v>19950612</v>
      </c>
      <c r="I33" s="47" t="str">
        <f>'第一批明细-原始'!AD33</f>
        <v>/11</v>
      </c>
      <c r="J33" s="47" t="str">
        <f>'第一批明细-原始'!AF33</f>
        <v>计算机等信息类资产</v>
      </c>
      <c r="K33" s="47">
        <f>'第一批明细-原始'!E33</f>
        <v>2320404</v>
      </c>
      <c r="L33" s="47" t="str">
        <f>'第一批明细-原始'!F33</f>
        <v>录像编辑设备</v>
      </c>
      <c r="M33" s="50">
        <f>'第一批明细-原始'!K33</f>
        <v>150</v>
      </c>
      <c r="N33" s="53">
        <f>'第一批明细-原始'!N33</f>
        <v>16.62</v>
      </c>
      <c r="O33" s="53">
        <f>'第一批明细-原始'!M33</f>
        <v>0</v>
      </c>
      <c r="P33" s="50">
        <f>'第一批明细-原始'!N33</f>
        <v>16.62</v>
      </c>
      <c r="Q33" s="47" t="str">
        <f>'第一批明细-原始'!W33</f>
        <v>已达使用年限并无修复价值</v>
      </c>
      <c r="R33" s="48">
        <f>'第一批明细-原始'!D33</f>
        <v>0</v>
      </c>
      <c r="S33" s="47">
        <f>'第一批明细-原始'!X33</f>
        <v>0</v>
      </c>
      <c r="T33" s="47" t="str">
        <f>'第一批明细-原始'!AF33</f>
        <v>计算机等信息类资产</v>
      </c>
      <c r="U33" s="47">
        <f>'第一批明细-原始'!Z33</f>
        <v>0</v>
      </c>
      <c r="V33" s="47">
        <f>'第一批明细-原始'!AA33</f>
        <v>0</v>
      </c>
    </row>
    <row r="34" ht="15" customHeight="1" spans="1:22">
      <c r="A34" s="49" t="str">
        <f>'第一批明细-原始'!I34</f>
        <v>物资供应处</v>
      </c>
      <c r="B34" s="48">
        <f>'第一批明细-原始'!AC34</f>
        <v>1</v>
      </c>
      <c r="C34" s="47">
        <f>'第一批明细-原始'!A34</f>
        <v>21000106374</v>
      </c>
      <c r="D34" s="47" t="str">
        <f>'第一批明细-原始'!C34</f>
        <v>放像机</v>
      </c>
      <c r="E34" s="47" t="str">
        <f>'第一批明细-原始'!S34</f>
        <v>UVW---1200AP</v>
      </c>
      <c r="F34" s="47">
        <f>'第一批明细-原始'!R34</f>
        <v>0</v>
      </c>
      <c r="G34" s="47" t="str">
        <f>'第一批明细-原始'!H34</f>
        <v>公共事业中心</v>
      </c>
      <c r="H34" s="47" t="str">
        <f>'第一批明细-原始'!Q34</f>
        <v>19980518</v>
      </c>
      <c r="I34" s="47" t="str">
        <f>'第一批明细-原始'!AD34</f>
        <v>/11</v>
      </c>
      <c r="J34" s="47" t="str">
        <f>'第一批明细-原始'!AF34</f>
        <v>计算机等信息类资产</v>
      </c>
      <c r="K34" s="47">
        <f>'第一批明细-原始'!E34</f>
        <v>2320404</v>
      </c>
      <c r="L34" s="47" t="str">
        <f>'第一批明细-原始'!F34</f>
        <v>录像编辑设备</v>
      </c>
      <c r="M34" s="50">
        <f>'第一批明细-原始'!K34</f>
        <v>420</v>
      </c>
      <c r="N34" s="53">
        <f>'第一批明细-原始'!N34</f>
        <v>46.55</v>
      </c>
      <c r="O34" s="53">
        <f>'第一批明细-原始'!M34</f>
        <v>0</v>
      </c>
      <c r="P34" s="50">
        <f>'第一批明细-原始'!N34</f>
        <v>46.55</v>
      </c>
      <c r="Q34" s="47" t="str">
        <f>'第一批明细-原始'!W34</f>
        <v>已达使用年限并无修复价值</v>
      </c>
      <c r="R34" s="48">
        <f>'第一批明细-原始'!D34</f>
        <v>0</v>
      </c>
      <c r="S34" s="47">
        <f>'第一批明细-原始'!X34</f>
        <v>0</v>
      </c>
      <c r="T34" s="47" t="str">
        <f>'第一批明细-原始'!AF34</f>
        <v>计算机等信息类资产</v>
      </c>
      <c r="U34" s="47">
        <f>'第一批明细-原始'!Z34</f>
        <v>0</v>
      </c>
      <c r="V34" s="47">
        <f>'第一批明细-原始'!AA34</f>
        <v>0</v>
      </c>
    </row>
    <row r="35" ht="15" customHeight="1" spans="1:22">
      <c r="A35" s="49" t="str">
        <f>'第一批明细-原始'!I35</f>
        <v>物资供应处</v>
      </c>
      <c r="B35" s="48">
        <f>'第一批明细-原始'!AC35</f>
        <v>1</v>
      </c>
      <c r="C35" s="47">
        <f>'第一批明细-原始'!A35</f>
        <v>21000105525</v>
      </c>
      <c r="D35" s="47" t="str">
        <f>'第一批明细-原始'!C35</f>
        <v>惠普打印机</v>
      </c>
      <c r="E35" s="47" t="str">
        <f>'第一批明细-原始'!S35</f>
        <v>HP5200</v>
      </c>
      <c r="F35" s="47">
        <f>'第一批明细-原始'!R35</f>
        <v>0</v>
      </c>
      <c r="G35" s="47" t="str">
        <f>'第一批明细-原始'!H35</f>
        <v>公共事业中心</v>
      </c>
      <c r="H35" s="47" t="str">
        <f>'第一批明细-原始'!Q35</f>
        <v>20031211</v>
      </c>
      <c r="I35" s="47" t="str">
        <f>'第一批明细-原始'!AD35</f>
        <v>/9</v>
      </c>
      <c r="J35" s="47" t="str">
        <f>'第一批明细-原始'!AF35</f>
        <v>计算机等信息类资产</v>
      </c>
      <c r="K35" s="47">
        <f>'第一批明细-原始'!E35</f>
        <v>2010601</v>
      </c>
      <c r="L35" s="47" t="str">
        <f>'第一批明细-原始'!F35</f>
        <v>打印设备</v>
      </c>
      <c r="M35" s="50">
        <f>'第一批明细-原始'!K35</f>
        <v>89.4</v>
      </c>
      <c r="N35" s="53">
        <f>'第一批明细-原始'!N35</f>
        <v>2.68</v>
      </c>
      <c r="O35" s="53">
        <f>'第一批明细-原始'!M35</f>
        <v>0</v>
      </c>
      <c r="P35" s="50">
        <f>'第一批明细-原始'!N35</f>
        <v>2.68</v>
      </c>
      <c r="Q35" s="47" t="str">
        <f>'第一批明细-原始'!W35</f>
        <v>已达使用年限并无修复价值</v>
      </c>
      <c r="R35" s="48">
        <f>'第一批明细-原始'!D35</f>
        <v>0</v>
      </c>
      <c r="S35" s="47">
        <f>'第一批明细-原始'!X35</f>
        <v>0</v>
      </c>
      <c r="T35" s="47" t="str">
        <f>'第一批明细-原始'!AF35</f>
        <v>计算机等信息类资产</v>
      </c>
      <c r="U35" s="47">
        <f>'第一批明细-原始'!Z35</f>
        <v>0</v>
      </c>
      <c r="V35" s="47">
        <f>'第一批明细-原始'!AA35</f>
        <v>0</v>
      </c>
    </row>
    <row r="36" ht="15" customHeight="1" spans="1:22">
      <c r="A36" s="49" t="str">
        <f>'第一批明细-原始'!I36</f>
        <v>物资供应处</v>
      </c>
      <c r="B36" s="48">
        <f>'第一批明细-原始'!AC36</f>
        <v>1</v>
      </c>
      <c r="C36" s="47">
        <f>'第一批明细-原始'!A36</f>
        <v>21000105172</v>
      </c>
      <c r="D36" s="47" t="str">
        <f>'第一批明细-原始'!C36</f>
        <v>戴尔台式计算机</v>
      </c>
      <c r="E36" s="47" t="str">
        <f>'第一批明细-原始'!S36</f>
        <v>戴尔GX620</v>
      </c>
      <c r="F36" s="47">
        <f>'第一批明细-原始'!R36</f>
        <v>0</v>
      </c>
      <c r="G36" s="47" t="str">
        <f>'第一批明细-原始'!H36</f>
        <v>公共事业中心</v>
      </c>
      <c r="H36" s="47" t="str">
        <f>'第一批明细-原始'!Q36</f>
        <v>20030615</v>
      </c>
      <c r="I36" s="47" t="str">
        <f>'第一批明细-原始'!AD36</f>
        <v>/9</v>
      </c>
      <c r="J36" s="47" t="str">
        <f>'第一批明细-原始'!AF36</f>
        <v>计算机等信息类资产</v>
      </c>
      <c r="K36" s="47">
        <f>'第一批明细-原始'!E36</f>
        <v>2010104</v>
      </c>
      <c r="L36" s="47" t="str">
        <f>'第一批明细-原始'!F36</f>
        <v>台式机</v>
      </c>
      <c r="M36" s="50">
        <f>'第一批明细-原始'!K36</f>
        <v>75</v>
      </c>
      <c r="N36" s="53">
        <f>'第一批明细-原始'!N36</f>
        <v>2.25</v>
      </c>
      <c r="O36" s="53">
        <f>'第一批明细-原始'!M36</f>
        <v>0</v>
      </c>
      <c r="P36" s="50">
        <f>'第一批明细-原始'!N36</f>
        <v>2.25</v>
      </c>
      <c r="Q36" s="47" t="str">
        <f>'第一批明细-原始'!W36</f>
        <v>已达使用年限并无修复价值</v>
      </c>
      <c r="R36" s="48">
        <f>'第一批明细-原始'!D36</f>
        <v>0</v>
      </c>
      <c r="S36" s="47">
        <f>'第一批明细-原始'!X36</f>
        <v>0</v>
      </c>
      <c r="T36" s="47" t="str">
        <f>'第一批明细-原始'!AF36</f>
        <v>计算机等信息类资产</v>
      </c>
      <c r="U36" s="47">
        <f>'第一批明细-原始'!Z36</f>
        <v>0</v>
      </c>
      <c r="V36" s="47">
        <f>'第一批明细-原始'!AA36</f>
        <v>0</v>
      </c>
    </row>
    <row r="37" ht="15" customHeight="1" spans="1:22">
      <c r="A37" s="49" t="str">
        <f>'第一批明细-原始'!I37</f>
        <v>物资供应处</v>
      </c>
      <c r="B37" s="48">
        <f>'第一批明细-原始'!AC37</f>
        <v>1</v>
      </c>
      <c r="C37" s="47">
        <f>'第一批明细-原始'!A37</f>
        <v>21000072533</v>
      </c>
      <c r="D37" s="47" t="str">
        <f>'第一批明细-原始'!C37</f>
        <v>戴尔台式计算机</v>
      </c>
      <c r="E37" s="47" t="str">
        <f>'第一批明细-原始'!S37</f>
        <v>戴尔7010</v>
      </c>
      <c r="F37" s="47">
        <f>'第一批明细-原始'!R37</f>
        <v>0</v>
      </c>
      <c r="G37" s="47" t="str">
        <f>'第一批明细-原始'!H37</f>
        <v>公共事业中心</v>
      </c>
      <c r="H37" s="47" t="str">
        <f>'第一批明细-原始'!Q37</f>
        <v>20130726</v>
      </c>
      <c r="I37" s="47" t="str">
        <f>'第一批明细-原始'!AD37</f>
        <v>/9</v>
      </c>
      <c r="J37" s="47" t="str">
        <f>'第一批明细-原始'!AF37</f>
        <v>计算机等信息类资产</v>
      </c>
      <c r="K37" s="47">
        <f>'第一批明细-原始'!E37</f>
        <v>2010104</v>
      </c>
      <c r="L37" s="47" t="str">
        <f>'第一批明细-原始'!F37</f>
        <v>台式机</v>
      </c>
      <c r="M37" s="50">
        <f>'第一批明细-原始'!K37</f>
        <v>4658.12</v>
      </c>
      <c r="N37" s="53">
        <f>'第一批明细-原始'!N37</f>
        <v>139.74</v>
      </c>
      <c r="O37" s="53">
        <f>'第一批明细-原始'!M37</f>
        <v>0</v>
      </c>
      <c r="P37" s="50">
        <f>'第一批明细-原始'!N37</f>
        <v>139.74</v>
      </c>
      <c r="Q37" s="47" t="str">
        <f>'第一批明细-原始'!W37</f>
        <v>已达使用年限并无修复价值</v>
      </c>
      <c r="R37" s="48">
        <f>'第一批明细-原始'!D37</f>
        <v>0</v>
      </c>
      <c r="S37" s="47">
        <f>'第一批明细-原始'!X37</f>
        <v>0</v>
      </c>
      <c r="T37" s="47" t="str">
        <f>'第一批明细-原始'!AF37</f>
        <v>计算机等信息类资产</v>
      </c>
      <c r="U37" s="47">
        <f>'第一批明细-原始'!Z37</f>
        <v>0</v>
      </c>
      <c r="V37" s="47">
        <f>'第一批明细-原始'!AA37</f>
        <v>0</v>
      </c>
    </row>
    <row r="38" ht="15" customHeight="1" spans="1:22">
      <c r="A38" s="49" t="str">
        <f>'第一批明细-原始'!I38</f>
        <v>物资供应处</v>
      </c>
      <c r="B38" s="48">
        <f>'第一批明细-原始'!AC38</f>
        <v>1</v>
      </c>
      <c r="C38" s="47">
        <f>'第一批明细-原始'!A38</f>
        <v>21000083490</v>
      </c>
      <c r="D38" s="47" t="str">
        <f>'第一批明细-原始'!C38</f>
        <v>联想台式计算机</v>
      </c>
      <c r="E38" s="47" t="str">
        <f>'第一批明细-原始'!S38</f>
        <v>M8500</v>
      </c>
      <c r="F38" s="47">
        <f>'第一批明细-原始'!R38</f>
        <v>0</v>
      </c>
      <c r="G38" s="47" t="str">
        <f>'第一批明细-原始'!H38</f>
        <v>公共事业中心</v>
      </c>
      <c r="H38" s="47" t="str">
        <f>'第一批明细-原始'!Q38</f>
        <v>20141020</v>
      </c>
      <c r="I38" s="47" t="str">
        <f>'第一批明细-原始'!AD38</f>
        <v>/14</v>
      </c>
      <c r="J38" s="47" t="str">
        <f>'第一批明细-原始'!AF38</f>
        <v>计算机等信息类资产</v>
      </c>
      <c r="K38" s="47">
        <f>'第一批明细-原始'!E38</f>
        <v>2010104</v>
      </c>
      <c r="L38" s="47" t="str">
        <f>'第一批明细-原始'!F38</f>
        <v>台式机</v>
      </c>
      <c r="M38" s="50">
        <f>'第一批明细-原始'!K38</f>
        <v>5009</v>
      </c>
      <c r="N38" s="53">
        <f>'第一批明细-原始'!N38</f>
        <v>150.27</v>
      </c>
      <c r="O38" s="53">
        <f>'第一批明细-原始'!M38</f>
        <v>0</v>
      </c>
      <c r="P38" s="50">
        <f>'第一批明细-原始'!N38</f>
        <v>150.27</v>
      </c>
      <c r="Q38" s="47" t="str">
        <f>'第一批明细-原始'!W38</f>
        <v>已达使用年限并无修复价值</v>
      </c>
      <c r="R38" s="48">
        <f>'第一批明细-原始'!D38</f>
        <v>0</v>
      </c>
      <c r="S38" s="47">
        <f>'第一批明细-原始'!X38</f>
        <v>0</v>
      </c>
      <c r="T38" s="47" t="str">
        <f>'第一批明细-原始'!AF38</f>
        <v>计算机等信息类资产</v>
      </c>
      <c r="U38" s="47">
        <f>'第一批明细-原始'!Z38</f>
        <v>0</v>
      </c>
      <c r="V38" s="47">
        <f>'第一批明细-原始'!AA38</f>
        <v>0</v>
      </c>
    </row>
    <row r="39" ht="15" customHeight="1" spans="1:22">
      <c r="A39" s="49" t="str">
        <f>'第一批明细-原始'!I39</f>
        <v>物资供应处</v>
      </c>
      <c r="B39" s="48">
        <f>'第一批明细-原始'!AC39</f>
        <v>1</v>
      </c>
      <c r="C39" s="47">
        <f>'第一批明细-原始'!A39</f>
        <v>21000115888</v>
      </c>
      <c r="D39" s="47" t="str">
        <f>'第一批明细-原始'!C39</f>
        <v>三星多功能一体机</v>
      </c>
      <c r="E39" s="47" t="str">
        <f>'第一批明细-原始'!S39</f>
        <v>三星452</v>
      </c>
      <c r="F39" s="47">
        <f>'第一批明细-原始'!R39</f>
        <v>0</v>
      </c>
      <c r="G39" s="47" t="str">
        <f>'第一批明细-原始'!H39</f>
        <v>公共事业中心</v>
      </c>
      <c r="H39" s="47" t="str">
        <f>'第一批明细-原始'!Q39</f>
        <v>20110408</v>
      </c>
      <c r="I39" s="47" t="str">
        <f>'第一批明细-原始'!AD39</f>
        <v>/18</v>
      </c>
      <c r="J39" s="47" t="str">
        <f>'第一批明细-原始'!AF39</f>
        <v>计算机等信息类资产</v>
      </c>
      <c r="K39" s="47">
        <f>'第一批明细-原始'!E39</f>
        <v>20203</v>
      </c>
      <c r="L39" s="47" t="str">
        <f>'第一批明细-原始'!F39</f>
        <v>多功能一体机</v>
      </c>
      <c r="M39" s="50">
        <f>'第一批明细-原始'!K39</f>
        <v>31.5</v>
      </c>
      <c r="N39" s="53">
        <f>'第一批明细-原始'!N39</f>
        <v>4</v>
      </c>
      <c r="O39" s="53">
        <f>'第一批明细-原始'!M39</f>
        <v>0</v>
      </c>
      <c r="P39" s="50">
        <f>'第一批明细-原始'!N39</f>
        <v>4</v>
      </c>
      <c r="Q39" s="47" t="str">
        <f>'第一批明细-原始'!W39</f>
        <v>已达使用年限并无修复价值</v>
      </c>
      <c r="R39" s="48">
        <f>'第一批明细-原始'!D39</f>
        <v>0</v>
      </c>
      <c r="S39" s="47">
        <f>'第一批明细-原始'!X39</f>
        <v>0</v>
      </c>
      <c r="T39" s="47" t="str">
        <f>'第一批明细-原始'!AF39</f>
        <v>计算机等信息类资产</v>
      </c>
      <c r="U39" s="47">
        <f>'第一批明细-原始'!Z39</f>
        <v>0</v>
      </c>
      <c r="V39" s="47">
        <f>'第一批明细-原始'!AA39</f>
        <v>0</v>
      </c>
    </row>
    <row r="40" ht="15" customHeight="1" spans="1:22">
      <c r="A40" s="49" t="str">
        <f>'第一批明细-原始'!I40</f>
        <v>物资供应处</v>
      </c>
      <c r="B40" s="48">
        <f>'第一批明细-原始'!AC40</f>
        <v>1</v>
      </c>
      <c r="C40" s="47">
        <f>'第一批明细-原始'!A40</f>
        <v>21000116253</v>
      </c>
      <c r="D40" s="47" t="str">
        <f>'第一批明细-原始'!C40</f>
        <v>台式计算计算机</v>
      </c>
      <c r="E40" s="47" t="str">
        <f>'第一批明细-原始'!S40</f>
        <v>optiplex745</v>
      </c>
      <c r="F40" s="47">
        <f>'第一批明细-原始'!R40</f>
        <v>0</v>
      </c>
      <c r="G40" s="47" t="str">
        <f>'第一批明细-原始'!H40</f>
        <v>公共事业中心</v>
      </c>
      <c r="H40" s="47" t="str">
        <f>'第一批明细-原始'!Q40</f>
        <v>20121115</v>
      </c>
      <c r="I40" s="47" t="str">
        <f>'第一批明细-原始'!AD40</f>
        <v>/15</v>
      </c>
      <c r="J40" s="47" t="str">
        <f>'第一批明细-原始'!AF40</f>
        <v>计算机等信息类资产</v>
      </c>
      <c r="K40" s="47">
        <f>'第一批明细-原始'!E40</f>
        <v>2010104</v>
      </c>
      <c r="L40" s="47" t="str">
        <f>'第一批明细-原始'!F40</f>
        <v>台式机</v>
      </c>
      <c r="M40" s="50">
        <f>'第一批明细-原始'!K40</f>
        <v>1034.9</v>
      </c>
      <c r="N40" s="53">
        <f>'第一批明细-原始'!N40</f>
        <v>31.05</v>
      </c>
      <c r="O40" s="53">
        <f>'第一批明细-原始'!M40</f>
        <v>0</v>
      </c>
      <c r="P40" s="50">
        <f>'第一批明细-原始'!N40</f>
        <v>31.05</v>
      </c>
      <c r="Q40" s="47" t="str">
        <f>'第一批明细-原始'!W40</f>
        <v>已达使用年限并无修复价值</v>
      </c>
      <c r="R40" s="48">
        <f>'第一批明细-原始'!D40</f>
        <v>0</v>
      </c>
      <c r="S40" s="47">
        <f>'第一批明细-原始'!X40</f>
        <v>0</v>
      </c>
      <c r="T40" s="47" t="str">
        <f>'第一批明细-原始'!AF40</f>
        <v>计算机等信息类资产</v>
      </c>
      <c r="U40" s="47">
        <f>'第一批明细-原始'!Z40</f>
        <v>0</v>
      </c>
      <c r="V40" s="47">
        <f>'第一批明细-原始'!AA40</f>
        <v>0</v>
      </c>
    </row>
    <row r="41" ht="15" customHeight="1" spans="1:22">
      <c r="A41" s="49" t="str">
        <f>'第一批明细-原始'!I41</f>
        <v>物资供应处</v>
      </c>
      <c r="B41" s="48">
        <f>'第一批明细-原始'!AC41</f>
        <v>1</v>
      </c>
      <c r="C41" s="47">
        <f>'第一批明细-原始'!A41</f>
        <v>21000116355</v>
      </c>
      <c r="D41" s="47" t="str">
        <f>'第一批明细-原始'!C41</f>
        <v>惠普打印机</v>
      </c>
      <c r="E41" s="47" t="str">
        <f>'第一批明细-原始'!S41</f>
        <v>HP1000</v>
      </c>
      <c r="F41" s="47">
        <f>'第一批明细-原始'!R41</f>
        <v>0</v>
      </c>
      <c r="G41" s="47" t="str">
        <f>'第一批明细-原始'!H41</f>
        <v>公共事业中心</v>
      </c>
      <c r="H41" s="47" t="str">
        <f>'第一批明细-原始'!Q41</f>
        <v>20030708</v>
      </c>
      <c r="I41" s="47" t="str">
        <f>'第一批明细-原始'!AD41</f>
        <v>/15</v>
      </c>
      <c r="J41" s="47" t="str">
        <f>'第一批明细-原始'!AF41</f>
        <v>计算机等信息类资产</v>
      </c>
      <c r="K41" s="47">
        <f>'第一批明细-原始'!E41</f>
        <v>2010601</v>
      </c>
      <c r="L41" s="47" t="str">
        <f>'第一批明细-原始'!F41</f>
        <v>打印设备</v>
      </c>
      <c r="M41" s="50">
        <f>'第一批明细-原始'!K41</f>
        <v>31.5</v>
      </c>
      <c r="N41" s="53">
        <f>'第一批明细-原始'!N41</f>
        <v>0.95</v>
      </c>
      <c r="O41" s="53">
        <f>'第一批明细-原始'!M41</f>
        <v>0</v>
      </c>
      <c r="P41" s="50">
        <f>'第一批明细-原始'!N41</f>
        <v>0.95</v>
      </c>
      <c r="Q41" s="47" t="str">
        <f>'第一批明细-原始'!W41</f>
        <v>已达使用年限并无修复价值</v>
      </c>
      <c r="R41" s="48">
        <f>'第一批明细-原始'!D41</f>
        <v>0</v>
      </c>
      <c r="S41" s="47">
        <f>'第一批明细-原始'!X41</f>
        <v>0</v>
      </c>
      <c r="T41" s="47" t="str">
        <f>'第一批明细-原始'!AF41</f>
        <v>计算机等信息类资产</v>
      </c>
      <c r="U41" s="47">
        <f>'第一批明细-原始'!Z41</f>
        <v>0</v>
      </c>
      <c r="V41" s="47">
        <f>'第一批明细-原始'!AA41</f>
        <v>0</v>
      </c>
    </row>
    <row r="42" ht="15" customHeight="1" spans="1:22">
      <c r="A42" s="49" t="str">
        <f>'第一批明细-原始'!I42</f>
        <v>物资供应处</v>
      </c>
      <c r="B42" s="48">
        <f>'第一批明细-原始'!AC42</f>
        <v>1</v>
      </c>
      <c r="C42" s="47">
        <f>'第一批明细-原始'!A42</f>
        <v>21000116171</v>
      </c>
      <c r="D42" s="47" t="str">
        <f>'第一批明细-原始'!C42</f>
        <v>戴尔台式计算机</v>
      </c>
      <c r="E42" s="47" t="str">
        <f>'第一批明细-原始'!S42</f>
        <v>DELL360</v>
      </c>
      <c r="F42" s="47">
        <f>'第一批明细-原始'!R42</f>
        <v>0</v>
      </c>
      <c r="G42" s="47" t="str">
        <f>'第一批明细-原始'!H42</f>
        <v>公共事业中心</v>
      </c>
      <c r="H42" s="47" t="str">
        <f>'第一批明细-原始'!Q42</f>
        <v>20120805</v>
      </c>
      <c r="I42" s="47" t="str">
        <f>'第一批明细-原始'!AD42</f>
        <v>/15</v>
      </c>
      <c r="J42" s="47" t="str">
        <f>'第一批明细-原始'!AF42</f>
        <v>计算机等信息类资产</v>
      </c>
      <c r="K42" s="47">
        <f>'第一批明细-原始'!E42</f>
        <v>2010104</v>
      </c>
      <c r="L42" s="47" t="str">
        <f>'第一批明细-原始'!F42</f>
        <v>台式机</v>
      </c>
      <c r="M42" s="50">
        <f>'第一批明细-原始'!K42</f>
        <v>1766.67</v>
      </c>
      <c r="N42" s="53">
        <f>'第一批明细-原始'!N42</f>
        <v>53</v>
      </c>
      <c r="O42" s="53">
        <f>'第一批明细-原始'!M42</f>
        <v>0</v>
      </c>
      <c r="P42" s="50">
        <f>'第一批明细-原始'!N42</f>
        <v>53</v>
      </c>
      <c r="Q42" s="47" t="str">
        <f>'第一批明细-原始'!W42</f>
        <v>已达使用年限并无修复价值</v>
      </c>
      <c r="R42" s="48">
        <f>'第一批明细-原始'!D42</f>
        <v>0</v>
      </c>
      <c r="S42" s="47">
        <f>'第一批明细-原始'!X42</f>
        <v>0</v>
      </c>
      <c r="T42" s="47" t="str">
        <f>'第一批明细-原始'!AF42</f>
        <v>计算机等信息类资产</v>
      </c>
      <c r="U42" s="47">
        <f>'第一批明细-原始'!Z42</f>
        <v>0</v>
      </c>
      <c r="V42" s="47">
        <f>'第一批明细-原始'!AA42</f>
        <v>0</v>
      </c>
    </row>
    <row r="43" ht="15" customHeight="1" spans="1:22">
      <c r="A43" s="49" t="str">
        <f>'第一批明细-原始'!I43</f>
        <v>物资供应处</v>
      </c>
      <c r="B43" s="48">
        <f>'第一批明细-原始'!AC43</f>
        <v>1</v>
      </c>
      <c r="C43" s="47">
        <f>'第一批明细-原始'!A43</f>
        <v>21000116172</v>
      </c>
      <c r="D43" s="47" t="str">
        <f>'第一批明细-原始'!C43</f>
        <v>戴尔台式计算机</v>
      </c>
      <c r="E43" s="47" t="str">
        <f>'第一批明细-原始'!S43</f>
        <v>DELL360</v>
      </c>
      <c r="F43" s="47">
        <f>'第一批明细-原始'!R43</f>
        <v>0</v>
      </c>
      <c r="G43" s="47" t="str">
        <f>'第一批明细-原始'!H43</f>
        <v>公共事业中心</v>
      </c>
      <c r="H43" s="47" t="str">
        <f>'第一批明细-原始'!Q43</f>
        <v>20120805</v>
      </c>
      <c r="I43" s="47" t="str">
        <f>'第一批明细-原始'!AD43</f>
        <v>/12</v>
      </c>
      <c r="J43" s="47" t="str">
        <f>'第一批明细-原始'!AF43</f>
        <v>计算机等信息类资产</v>
      </c>
      <c r="K43" s="47">
        <f>'第一批明细-原始'!E43</f>
        <v>2010104</v>
      </c>
      <c r="L43" s="47" t="str">
        <f>'第一批明细-原始'!F43</f>
        <v>台式机</v>
      </c>
      <c r="M43" s="50">
        <f>'第一批明细-原始'!K43</f>
        <v>1766.67</v>
      </c>
      <c r="N43" s="53">
        <f>'第一批明细-原始'!N43</f>
        <v>53</v>
      </c>
      <c r="O43" s="53">
        <f>'第一批明细-原始'!M43</f>
        <v>0</v>
      </c>
      <c r="P43" s="50">
        <f>'第一批明细-原始'!N43</f>
        <v>53</v>
      </c>
      <c r="Q43" s="47" t="str">
        <f>'第一批明细-原始'!W43</f>
        <v>已达使用年限并无修复价值</v>
      </c>
      <c r="R43" s="48">
        <f>'第一批明细-原始'!D43</f>
        <v>0</v>
      </c>
      <c r="S43" s="47">
        <f>'第一批明细-原始'!X43</f>
        <v>0</v>
      </c>
      <c r="T43" s="47" t="str">
        <f>'第一批明细-原始'!AF43</f>
        <v>计算机等信息类资产</v>
      </c>
      <c r="U43" s="47">
        <f>'第一批明细-原始'!Z43</f>
        <v>0</v>
      </c>
      <c r="V43" s="47">
        <f>'第一批明细-原始'!AA43</f>
        <v>0</v>
      </c>
    </row>
    <row r="44" ht="15" customHeight="1" spans="1:22">
      <c r="A44" s="49" t="str">
        <f>'第一批明细-原始'!I44</f>
        <v>物资供应处</v>
      </c>
      <c r="B44" s="48">
        <f>'第一批明细-原始'!AC44</f>
        <v>1</v>
      </c>
      <c r="C44" s="47">
        <f>'第一批明细-原始'!A44</f>
        <v>21000115864</v>
      </c>
      <c r="D44" s="47" t="str">
        <f>'第一批明细-原始'!C44</f>
        <v>三星多功能一体机</v>
      </c>
      <c r="E44" s="47" t="str">
        <f>'第一批明细-原始'!S44</f>
        <v>三星565</v>
      </c>
      <c r="F44" s="47">
        <f>'第一批明细-原始'!R44</f>
        <v>0</v>
      </c>
      <c r="G44" s="47" t="str">
        <f>'第一批明细-原始'!H44</f>
        <v>公共事业中心</v>
      </c>
      <c r="H44" s="47" t="str">
        <f>'第一批明细-原始'!Q44</f>
        <v>20051115</v>
      </c>
      <c r="I44" s="47" t="str">
        <f>'第一批明细-原始'!AD44</f>
        <v>/12</v>
      </c>
      <c r="J44" s="47" t="str">
        <f>'第一批明细-原始'!AF44</f>
        <v>计算机等信息类资产</v>
      </c>
      <c r="K44" s="47">
        <f>'第一批明细-原始'!E44</f>
        <v>20203</v>
      </c>
      <c r="L44" s="47" t="str">
        <f>'第一批明细-原始'!F44</f>
        <v>多功能一体机</v>
      </c>
      <c r="M44" s="50">
        <f>'第一批明细-原始'!K44</f>
        <v>31.5</v>
      </c>
      <c r="N44" s="53">
        <f>'第一批明细-原始'!N44</f>
        <v>4</v>
      </c>
      <c r="O44" s="53">
        <f>'第一批明细-原始'!M44</f>
        <v>0</v>
      </c>
      <c r="P44" s="50">
        <f>'第一批明细-原始'!N44</f>
        <v>4</v>
      </c>
      <c r="Q44" s="47" t="str">
        <f>'第一批明细-原始'!W44</f>
        <v>已达使用年限并无修复价值</v>
      </c>
      <c r="R44" s="48">
        <f>'第一批明细-原始'!D44</f>
        <v>0</v>
      </c>
      <c r="S44" s="47">
        <f>'第一批明细-原始'!X44</f>
        <v>0</v>
      </c>
      <c r="T44" s="47" t="str">
        <f>'第一批明细-原始'!AF44</f>
        <v>计算机等信息类资产</v>
      </c>
      <c r="U44" s="47">
        <f>'第一批明细-原始'!Z44</f>
        <v>0</v>
      </c>
      <c r="V44" s="47">
        <f>'第一批明细-原始'!AA44</f>
        <v>0</v>
      </c>
    </row>
    <row r="45" ht="15" customHeight="1" spans="1:22">
      <c r="A45" s="49" t="str">
        <f>'第一批明细-原始'!I45</f>
        <v>物资供应处</v>
      </c>
      <c r="B45" s="48">
        <f>'第一批明细-原始'!AC45</f>
        <v>1</v>
      </c>
      <c r="C45" s="47">
        <f>'第一批明细-原始'!A45</f>
        <v>21000072522</v>
      </c>
      <c r="D45" s="47" t="str">
        <f>'第一批明细-原始'!C45</f>
        <v>戴尔台式计算机</v>
      </c>
      <c r="E45" s="47" t="str">
        <f>'第一批明细-原始'!S45</f>
        <v>DELL7010</v>
      </c>
      <c r="F45" s="47">
        <f>'第一批明细-原始'!R45</f>
        <v>0</v>
      </c>
      <c r="G45" s="47" t="str">
        <f>'第一批明细-原始'!H45</f>
        <v>公共事业中心</v>
      </c>
      <c r="H45" s="47" t="str">
        <f>'第一批明细-原始'!Q45</f>
        <v>20130725</v>
      </c>
      <c r="I45" s="47" t="str">
        <f>'第一批明细-原始'!AD45</f>
        <v>/9</v>
      </c>
      <c r="J45" s="47" t="str">
        <f>'第一批明细-原始'!AF45</f>
        <v>计算机等信息类资产</v>
      </c>
      <c r="K45" s="47">
        <f>'第一批明细-原始'!E45</f>
        <v>2010104</v>
      </c>
      <c r="L45" s="47" t="str">
        <f>'第一批明细-原始'!F45</f>
        <v>台式机</v>
      </c>
      <c r="M45" s="50">
        <f>'第一批明细-原始'!K45</f>
        <v>4658.12</v>
      </c>
      <c r="N45" s="53">
        <f>'第一批明细-原始'!N45</f>
        <v>139.74</v>
      </c>
      <c r="O45" s="53">
        <f>'第一批明细-原始'!M45</f>
        <v>0</v>
      </c>
      <c r="P45" s="50">
        <f>'第一批明细-原始'!N45</f>
        <v>139.74</v>
      </c>
      <c r="Q45" s="47" t="str">
        <f>'第一批明细-原始'!W45</f>
        <v>已达使用年限并无修复价值</v>
      </c>
      <c r="R45" s="48">
        <f>'第一批明细-原始'!D45</f>
        <v>0</v>
      </c>
      <c r="S45" s="47">
        <f>'第一批明细-原始'!X45</f>
        <v>0</v>
      </c>
      <c r="T45" s="47" t="str">
        <f>'第一批明细-原始'!AF45</f>
        <v>计算机等信息类资产</v>
      </c>
      <c r="U45" s="47">
        <f>'第一批明细-原始'!Z45</f>
        <v>0</v>
      </c>
      <c r="V45" s="47">
        <f>'第一批明细-原始'!AA45</f>
        <v>0</v>
      </c>
    </row>
    <row r="46" ht="15" customHeight="1" spans="1:22">
      <c r="A46" s="49" t="str">
        <f>'第一批明细-原始'!I46</f>
        <v>物资供应处</v>
      </c>
      <c r="B46" s="48">
        <f>'第一批明细-原始'!AC46</f>
        <v>1</v>
      </c>
      <c r="C46" s="47">
        <f>'第一批明细-原始'!A46</f>
        <v>21000087030</v>
      </c>
      <c r="D46" s="47" t="str">
        <f>'第一批明细-原始'!C46</f>
        <v>戴尔台式计算机</v>
      </c>
      <c r="E46" s="47" t="str">
        <f>'第一批明细-原始'!S46</f>
        <v>DELL7010</v>
      </c>
      <c r="F46" s="47">
        <f>'第一批明细-原始'!R46</f>
        <v>0</v>
      </c>
      <c r="G46" s="47" t="str">
        <f>'第一批明细-原始'!H46</f>
        <v>公共事业中心</v>
      </c>
      <c r="H46" s="47" t="str">
        <f>'第一批明细-原始'!Q46</f>
        <v>20141203</v>
      </c>
      <c r="I46" s="47" t="str">
        <f>'第一批明细-原始'!AD46</f>
        <v>/13</v>
      </c>
      <c r="J46" s="47" t="str">
        <f>'第一批明细-原始'!AF46</f>
        <v>计算机等信息类资产</v>
      </c>
      <c r="K46" s="47">
        <f>'第一批明细-原始'!E46</f>
        <v>2010104</v>
      </c>
      <c r="L46" s="47" t="str">
        <f>'第一批明细-原始'!F46</f>
        <v>台式机</v>
      </c>
      <c r="M46" s="50">
        <f>'第一批明细-原始'!K46</f>
        <v>4273.51</v>
      </c>
      <c r="N46" s="53">
        <f>'第一批明细-原始'!N46</f>
        <v>128.21</v>
      </c>
      <c r="O46" s="53">
        <f>'第一批明细-原始'!M46</f>
        <v>0</v>
      </c>
      <c r="P46" s="50">
        <f>'第一批明细-原始'!N46</f>
        <v>128.21</v>
      </c>
      <c r="Q46" s="47" t="str">
        <f>'第一批明细-原始'!W46</f>
        <v>已达使用年限并无修复价值</v>
      </c>
      <c r="R46" s="48">
        <f>'第一批明细-原始'!D46</f>
        <v>0</v>
      </c>
      <c r="S46" s="47">
        <f>'第一批明细-原始'!X46</f>
        <v>0</v>
      </c>
      <c r="T46" s="47" t="str">
        <f>'第一批明细-原始'!AF46</f>
        <v>计算机等信息类资产</v>
      </c>
      <c r="U46" s="47">
        <f>'第一批明细-原始'!Z46</f>
        <v>0</v>
      </c>
      <c r="V46" s="47">
        <f>'第一批明细-原始'!AA46</f>
        <v>0</v>
      </c>
    </row>
    <row r="47" ht="15" customHeight="1" spans="1:22">
      <c r="A47" s="49" t="str">
        <f>'第一批明细-原始'!I47</f>
        <v>物资供应处</v>
      </c>
      <c r="B47" s="48">
        <f>'第一批明细-原始'!AC47</f>
        <v>1</v>
      </c>
      <c r="C47" s="47">
        <f>'第一批明细-原始'!A47</f>
        <v>21000087032</v>
      </c>
      <c r="D47" s="47" t="str">
        <f>'第一批明细-原始'!C47</f>
        <v>戴尔台式计算机</v>
      </c>
      <c r="E47" s="47" t="str">
        <f>'第一批明细-原始'!S47</f>
        <v>DELL7010</v>
      </c>
      <c r="F47" s="47">
        <f>'第一批明细-原始'!R47</f>
        <v>0</v>
      </c>
      <c r="G47" s="47" t="str">
        <f>'第一批明细-原始'!H47</f>
        <v>公共事业中心</v>
      </c>
      <c r="H47" s="47" t="str">
        <f>'第一批明细-原始'!Q47</f>
        <v>20141203</v>
      </c>
      <c r="I47" s="47" t="str">
        <f>'第一批明细-原始'!AD47</f>
        <v>/15</v>
      </c>
      <c r="J47" s="47" t="str">
        <f>'第一批明细-原始'!AF47</f>
        <v>计算机等信息类资产</v>
      </c>
      <c r="K47" s="47">
        <f>'第一批明细-原始'!E47</f>
        <v>2010104</v>
      </c>
      <c r="L47" s="47" t="str">
        <f>'第一批明细-原始'!F47</f>
        <v>台式机</v>
      </c>
      <c r="M47" s="50">
        <f>'第一批明细-原始'!K47</f>
        <v>4273.51</v>
      </c>
      <c r="N47" s="53">
        <f>'第一批明细-原始'!N47</f>
        <v>128.21</v>
      </c>
      <c r="O47" s="53">
        <f>'第一批明细-原始'!M47</f>
        <v>0</v>
      </c>
      <c r="P47" s="50">
        <f>'第一批明细-原始'!N47</f>
        <v>128.21</v>
      </c>
      <c r="Q47" s="47" t="str">
        <f>'第一批明细-原始'!W47</f>
        <v>已达使用年限并无修复价值</v>
      </c>
      <c r="R47" s="48">
        <f>'第一批明细-原始'!D47</f>
        <v>0</v>
      </c>
      <c r="S47" s="47">
        <f>'第一批明细-原始'!X47</f>
        <v>0</v>
      </c>
      <c r="T47" s="47" t="str">
        <f>'第一批明细-原始'!AF47</f>
        <v>计算机等信息类资产</v>
      </c>
      <c r="U47" s="47">
        <f>'第一批明细-原始'!Z47</f>
        <v>0</v>
      </c>
      <c r="V47" s="47">
        <f>'第一批明细-原始'!AA47</f>
        <v>0</v>
      </c>
    </row>
    <row r="48" ht="15" customHeight="1" spans="1:22">
      <c r="A48" s="49" t="str">
        <f>'第一批明细-原始'!I48</f>
        <v>物资供应处</v>
      </c>
      <c r="B48" s="48">
        <f>'第一批明细-原始'!AC48</f>
        <v>1</v>
      </c>
      <c r="C48" s="47">
        <f>'第一批明细-原始'!A48</f>
        <v>21000116090</v>
      </c>
      <c r="D48" s="47" t="str">
        <f>'第一批明细-原始'!C48</f>
        <v>戴尔台式计算机</v>
      </c>
      <c r="E48" s="47" t="str">
        <f>'第一批明细-原始'!S48</f>
        <v>DELL780</v>
      </c>
      <c r="F48" s="47">
        <f>'第一批明细-原始'!R48</f>
        <v>0</v>
      </c>
      <c r="G48" s="47" t="str">
        <f>'第一批明细-原始'!H48</f>
        <v>公共事业中心</v>
      </c>
      <c r="H48" s="47" t="str">
        <f>'第一批明细-原始'!Q48</f>
        <v>20110513</v>
      </c>
      <c r="I48" s="47" t="str">
        <f>'第一批明细-原始'!AD48</f>
        <v>/11</v>
      </c>
      <c r="J48" s="47" t="str">
        <f>'第一批明细-原始'!AF48</f>
        <v>计算机等信息类资产</v>
      </c>
      <c r="K48" s="47">
        <f>'第一批明细-原始'!E48</f>
        <v>2010104</v>
      </c>
      <c r="L48" s="47" t="str">
        <f>'第一批明细-原始'!F48</f>
        <v>台式机</v>
      </c>
      <c r="M48" s="50">
        <f>'第一批明细-原始'!K48</f>
        <v>243.51</v>
      </c>
      <c r="N48" s="53">
        <f>'第一批明细-原始'!N48</f>
        <v>7.31</v>
      </c>
      <c r="O48" s="53">
        <f>'第一批明细-原始'!M48</f>
        <v>0</v>
      </c>
      <c r="P48" s="50">
        <f>'第一批明细-原始'!N48</f>
        <v>7.31</v>
      </c>
      <c r="Q48" s="47" t="str">
        <f>'第一批明细-原始'!W48</f>
        <v>已达使用年限并无修复价值</v>
      </c>
      <c r="R48" s="48">
        <f>'第一批明细-原始'!D48</f>
        <v>0</v>
      </c>
      <c r="S48" s="47">
        <f>'第一批明细-原始'!X48</f>
        <v>0</v>
      </c>
      <c r="T48" s="47" t="str">
        <f>'第一批明细-原始'!AF48</f>
        <v>计算机等信息类资产</v>
      </c>
      <c r="U48" s="47">
        <f>'第一批明细-原始'!Z48</f>
        <v>0</v>
      </c>
      <c r="V48" s="47">
        <f>'第一批明细-原始'!AA48</f>
        <v>0</v>
      </c>
    </row>
    <row r="49" ht="15" customHeight="1" spans="1:22">
      <c r="A49" s="49" t="str">
        <f>'第一批明细-原始'!I49</f>
        <v>物资供应处</v>
      </c>
      <c r="B49" s="48">
        <f>'第一批明细-原始'!AC49</f>
        <v>1</v>
      </c>
      <c r="C49" s="47">
        <f>'第一批明细-原始'!A49</f>
        <v>21000116263</v>
      </c>
      <c r="D49" s="47" t="str">
        <f>'第一批明细-原始'!C49</f>
        <v>戴尔台式计算机</v>
      </c>
      <c r="E49" s="47" t="str">
        <f>'第一批明细-原始'!S49</f>
        <v>DELL7020</v>
      </c>
      <c r="F49" s="47">
        <f>'第一批明细-原始'!R49</f>
        <v>0</v>
      </c>
      <c r="G49" s="47" t="str">
        <f>'第一批明细-原始'!H49</f>
        <v>公共事业中心</v>
      </c>
      <c r="H49" s="47" t="str">
        <f>'第一批明细-原始'!Q49</f>
        <v>20121203</v>
      </c>
      <c r="I49" s="47" t="str">
        <f>'第一批明细-原始'!AD49</f>
        <v>/11</v>
      </c>
      <c r="J49" s="47" t="str">
        <f>'第一批明细-原始'!AF49</f>
        <v>计算机等信息类资产</v>
      </c>
      <c r="K49" s="47">
        <f>'第一批明细-原始'!E49</f>
        <v>2010104</v>
      </c>
      <c r="L49" s="47" t="str">
        <f>'第一批明细-原始'!F49</f>
        <v>台式机</v>
      </c>
      <c r="M49" s="50">
        <f>'第一批明细-原始'!K49</f>
        <v>2170.83</v>
      </c>
      <c r="N49" s="53">
        <f>'第一批明细-原始'!N49</f>
        <v>65.12</v>
      </c>
      <c r="O49" s="53">
        <f>'第一批明细-原始'!M49</f>
        <v>0</v>
      </c>
      <c r="P49" s="50">
        <f>'第一批明细-原始'!N49</f>
        <v>65.12</v>
      </c>
      <c r="Q49" s="47" t="str">
        <f>'第一批明细-原始'!W49</f>
        <v>已达使用年限并无修复价值</v>
      </c>
      <c r="R49" s="48">
        <f>'第一批明细-原始'!D49</f>
        <v>0</v>
      </c>
      <c r="S49" s="47">
        <f>'第一批明细-原始'!X49</f>
        <v>0</v>
      </c>
      <c r="T49" s="47" t="str">
        <f>'第一批明细-原始'!AF49</f>
        <v>计算机等信息类资产</v>
      </c>
      <c r="U49" s="47">
        <f>'第一批明细-原始'!Z49</f>
        <v>0</v>
      </c>
      <c r="V49" s="47">
        <f>'第一批明细-原始'!AA49</f>
        <v>0</v>
      </c>
    </row>
    <row r="50" ht="15" customHeight="1" spans="1:22">
      <c r="A50" s="49" t="str">
        <f>'第一批明细-原始'!I50</f>
        <v>物资供应处</v>
      </c>
      <c r="B50" s="48">
        <f>'第一批明细-原始'!AC50</f>
        <v>1</v>
      </c>
      <c r="C50" s="47">
        <f>'第一批明细-原始'!A50</f>
        <v>21000116406</v>
      </c>
      <c r="D50" s="47" t="str">
        <f>'第一批明细-原始'!C50</f>
        <v>惠普激光打印机</v>
      </c>
      <c r="E50" s="47" t="str">
        <f>'第一批明细-原始'!S50</f>
        <v>HP1000</v>
      </c>
      <c r="F50" s="47">
        <f>'第一批明细-原始'!R50</f>
        <v>0</v>
      </c>
      <c r="G50" s="47" t="str">
        <f>'第一批明细-原始'!H50</f>
        <v>公共事业中心</v>
      </c>
      <c r="H50" s="47" t="str">
        <f>'第一批明细-原始'!Q50</f>
        <v>20060612</v>
      </c>
      <c r="I50" s="47" t="str">
        <f>'第一批明细-原始'!AD50</f>
        <v>/11</v>
      </c>
      <c r="J50" s="47" t="str">
        <f>'第一批明细-原始'!AF50</f>
        <v>计算机等信息类资产</v>
      </c>
      <c r="K50" s="47">
        <f>'第一批明细-原始'!E50</f>
        <v>2010601</v>
      </c>
      <c r="L50" s="47" t="str">
        <f>'第一批明细-原始'!F50</f>
        <v>打印设备</v>
      </c>
      <c r="M50" s="50">
        <f>'第一批明细-原始'!K50</f>
        <v>31.5</v>
      </c>
      <c r="N50" s="53">
        <f>'第一批明细-原始'!N50</f>
        <v>0.95</v>
      </c>
      <c r="O50" s="53">
        <f>'第一批明细-原始'!M50</f>
        <v>0</v>
      </c>
      <c r="P50" s="50">
        <f>'第一批明细-原始'!N50</f>
        <v>0.95</v>
      </c>
      <c r="Q50" s="47" t="str">
        <f>'第一批明细-原始'!W50</f>
        <v>已达使用年限并无修复价值</v>
      </c>
      <c r="R50" s="48">
        <f>'第一批明细-原始'!D50</f>
        <v>0</v>
      </c>
      <c r="S50" s="47">
        <f>'第一批明细-原始'!X50</f>
        <v>0</v>
      </c>
      <c r="T50" s="47" t="str">
        <f>'第一批明细-原始'!AF50</f>
        <v>计算机等信息类资产</v>
      </c>
      <c r="U50" s="47">
        <f>'第一批明细-原始'!Z50</f>
        <v>0</v>
      </c>
      <c r="V50" s="47">
        <f>'第一批明细-原始'!AA50</f>
        <v>0</v>
      </c>
    </row>
    <row r="51" ht="15" customHeight="1" spans="1:22">
      <c r="A51" s="49" t="str">
        <f>'第一批明细-原始'!I51</f>
        <v>物资供应处</v>
      </c>
      <c r="B51" s="48">
        <f>'第一批明细-原始'!AC51</f>
        <v>1</v>
      </c>
      <c r="C51" s="47">
        <f>'第一批明细-原始'!A51</f>
        <v>21000106513</v>
      </c>
      <c r="D51" s="47" t="str">
        <f>'第一批明细-原始'!C51</f>
        <v>压缩空气冷冻式干燥机</v>
      </c>
      <c r="E51" s="47" t="str">
        <f>'第一批明细-原始'!S51</f>
        <v>H121-120F</v>
      </c>
      <c r="F51" s="47">
        <f>'第一批明细-原始'!R51</f>
        <v>0</v>
      </c>
      <c r="G51" s="47" t="str">
        <f>'第一批明细-原始'!H51</f>
        <v>检验所</v>
      </c>
      <c r="H51" s="47" t="str">
        <f>'第一批明细-原始'!Q51</f>
        <v>20080205</v>
      </c>
      <c r="I51" s="47" t="str">
        <f>'第一批明细-原始'!AD51</f>
        <v>/11</v>
      </c>
      <c r="J51" s="47" t="str">
        <f>'第一批明细-原始'!AF51</f>
        <v>计算机等信息类资产</v>
      </c>
      <c r="K51" s="47">
        <f>'第一批明细-原始'!E51</f>
        <v>2400503</v>
      </c>
      <c r="L51" s="47" t="str">
        <f>'第一批明细-原始'!F51</f>
        <v>工艺试验机</v>
      </c>
      <c r="M51" s="50">
        <f>'第一批明细-原始'!K51</f>
        <v>2743.5</v>
      </c>
      <c r="N51" s="53">
        <f>'第一批明细-原始'!N51</f>
        <v>1523.77</v>
      </c>
      <c r="O51" s="53">
        <f>'第一批明细-原始'!M51</f>
        <v>0</v>
      </c>
      <c r="P51" s="50">
        <f>'第一批明细-原始'!N51</f>
        <v>1523.77</v>
      </c>
      <c r="Q51" s="47" t="str">
        <f>'第一批明细-原始'!W51</f>
        <v>已达使用年限并无修复价值</v>
      </c>
      <c r="R51" s="48">
        <f>'第一批明细-原始'!D51</f>
        <v>0</v>
      </c>
      <c r="S51" s="47">
        <f>'第一批明细-原始'!X51</f>
        <v>0</v>
      </c>
      <c r="T51" s="47" t="str">
        <f>'第一批明细-原始'!AF51</f>
        <v>计算机等信息类资产</v>
      </c>
      <c r="U51" s="47">
        <f>'第一批明细-原始'!Z51</f>
        <v>0</v>
      </c>
      <c r="V51" s="47">
        <f>'第一批明细-原始'!AA51</f>
        <v>0</v>
      </c>
    </row>
    <row r="52" ht="15" customHeight="1" spans="1:22">
      <c r="A52" s="49" t="str">
        <f>'第一批明细-原始'!I52</f>
        <v>物资供应处</v>
      </c>
      <c r="B52" s="48">
        <f>'第一批明细-原始'!AC52</f>
        <v>1</v>
      </c>
      <c r="C52" s="47">
        <f>'第一批明细-原始'!A52</f>
        <v>21000106514</v>
      </c>
      <c r="D52" s="47" t="str">
        <f>'第一批明细-原始'!C52</f>
        <v>冷冻式干燥机</v>
      </c>
      <c r="E52" s="47" t="str">
        <f>'第一批明细-原始'!S52</f>
        <v>SLAD-10NF</v>
      </c>
      <c r="F52" s="47">
        <f>'第一批明细-原始'!R52</f>
        <v>0</v>
      </c>
      <c r="G52" s="47" t="str">
        <f>'第一批明细-原始'!H52</f>
        <v>检验所</v>
      </c>
      <c r="H52" s="47" t="str">
        <f>'第一批明细-原始'!Q52</f>
        <v>20080205</v>
      </c>
      <c r="I52" s="47" t="str">
        <f>'第一批明细-原始'!AD52</f>
        <v>/11</v>
      </c>
      <c r="J52" s="47" t="str">
        <f>'第一批明细-原始'!AF52</f>
        <v>计算机等信息类资产</v>
      </c>
      <c r="K52" s="47">
        <f>'第一批明细-原始'!E52</f>
        <v>2400503</v>
      </c>
      <c r="L52" s="47" t="str">
        <f>'第一批明细-原始'!F52</f>
        <v>工艺试验机</v>
      </c>
      <c r="M52" s="50">
        <f>'第一批明细-原始'!K52</f>
        <v>15241.67</v>
      </c>
      <c r="N52" s="53">
        <f>'第一批明细-原始'!N52</f>
        <v>8465.49</v>
      </c>
      <c r="O52" s="53">
        <f>'第一批明细-原始'!M52</f>
        <v>0</v>
      </c>
      <c r="P52" s="50">
        <f>'第一批明细-原始'!N52</f>
        <v>8465.49</v>
      </c>
      <c r="Q52" s="47" t="str">
        <f>'第一批明细-原始'!W52</f>
        <v>已达使用年限并无修复价值</v>
      </c>
      <c r="R52" s="48">
        <f>'第一批明细-原始'!D52</f>
        <v>0</v>
      </c>
      <c r="S52" s="47">
        <f>'第一批明细-原始'!X52</f>
        <v>0</v>
      </c>
      <c r="T52" s="47" t="str">
        <f>'第一批明细-原始'!AF52</f>
        <v>计算机等信息类资产</v>
      </c>
      <c r="U52" s="47">
        <f>'第一批明细-原始'!Z52</f>
        <v>0</v>
      </c>
      <c r="V52" s="47">
        <f>'第一批明细-原始'!AA52</f>
        <v>0</v>
      </c>
    </row>
    <row r="53" ht="15" customHeight="1" spans="1:22">
      <c r="A53" s="49" t="str">
        <f>'第一批明细-原始'!I53</f>
        <v>物资供应处</v>
      </c>
      <c r="B53" s="48">
        <f>'第一批明细-原始'!AC53</f>
        <v>1</v>
      </c>
      <c r="C53" s="47">
        <f>'第一批明细-原始'!A53</f>
        <v>21000024438</v>
      </c>
      <c r="D53" s="47" t="str">
        <f>'第一批明细-原始'!C53</f>
        <v>气动标记机</v>
      </c>
      <c r="E53" s="47" t="str">
        <f>'第一批明细-原始'!S53</f>
        <v>GM1710-CT2</v>
      </c>
      <c r="F53" s="47">
        <f>'第一批明细-原始'!R53</f>
        <v>0</v>
      </c>
      <c r="G53" s="47" t="str">
        <f>'第一批明细-原始'!H53</f>
        <v>检验所</v>
      </c>
      <c r="H53" s="47" t="str">
        <f>'第一批明细-原始'!Q53</f>
        <v>20021127</v>
      </c>
      <c r="I53" s="47" t="str">
        <f>'第一批明细-原始'!AD53</f>
        <v>/11</v>
      </c>
      <c r="J53" s="47" t="str">
        <f>'第一批明细-原始'!AF53</f>
        <v>计算机等信息类资产</v>
      </c>
      <c r="K53" s="47">
        <f>'第一批明细-原始'!E53</f>
        <v>210090112</v>
      </c>
      <c r="L53" s="47" t="str">
        <f>'第一批明细-原始'!F53</f>
        <v>刻线机床</v>
      </c>
      <c r="M53" s="50">
        <f>'第一批明细-原始'!K53</f>
        <v>59829.06</v>
      </c>
      <c r="N53" s="53">
        <f>'第一批明细-原始'!N53</f>
        <v>1794.87</v>
      </c>
      <c r="O53" s="53">
        <f>'第一批明细-原始'!M53</f>
        <v>0</v>
      </c>
      <c r="P53" s="50">
        <f>'第一批明细-原始'!N53</f>
        <v>1794.87</v>
      </c>
      <c r="Q53" s="47" t="str">
        <f>'第一批明细-原始'!W53</f>
        <v>已达使用年限并无修复价值</v>
      </c>
      <c r="R53" s="48">
        <f>'第一批明细-原始'!D53</f>
        <v>0</v>
      </c>
      <c r="S53" s="47">
        <f>'第一批明细-原始'!X53</f>
        <v>0</v>
      </c>
      <c r="T53" s="47" t="str">
        <f>'第一批明细-原始'!AF53</f>
        <v>计算机等信息类资产</v>
      </c>
      <c r="U53" s="47">
        <f>'第一批明细-原始'!Z53</f>
        <v>0</v>
      </c>
      <c r="V53" s="47">
        <f>'第一批明细-原始'!AA53</f>
        <v>0</v>
      </c>
    </row>
    <row r="54" ht="15" customHeight="1" spans="1:22">
      <c r="A54" s="49" t="str">
        <f>'第一批明细-原始'!I54</f>
        <v>物资供应处</v>
      </c>
      <c r="B54" s="48">
        <f>'第一批明细-原始'!AC54</f>
        <v>1</v>
      </c>
      <c r="C54" s="47">
        <f>'第一批明细-原始'!A54</f>
        <v>21000024323</v>
      </c>
      <c r="D54" s="47" t="str">
        <f>'第一批明细-原始'!C54</f>
        <v>自动测长喷标打标机</v>
      </c>
      <c r="E54" s="47" t="str">
        <f>'第一批明细-原始'!S54</f>
        <v>CPM-16-1</v>
      </c>
      <c r="F54" s="47">
        <f>'第一批明细-原始'!R54</f>
        <v>0</v>
      </c>
      <c r="G54" s="47" t="str">
        <f>'第一批明细-原始'!H54</f>
        <v>检验所</v>
      </c>
      <c r="H54" s="47" t="str">
        <f>'第一批明细-原始'!Q54</f>
        <v>20041227</v>
      </c>
      <c r="I54" s="47" t="str">
        <f>'第一批明细-原始'!AD54</f>
        <v>/11</v>
      </c>
      <c r="J54" s="47" t="str">
        <f>'第一批明细-原始'!AF54</f>
        <v>计算机等信息类资产</v>
      </c>
      <c r="K54" s="47">
        <f>'第一批明细-原始'!E54</f>
        <v>210090113</v>
      </c>
      <c r="L54" s="47" t="str">
        <f>'第一批明细-原始'!F54</f>
        <v>刻字机床</v>
      </c>
      <c r="M54" s="50">
        <f>'第一批明细-原始'!K54</f>
        <v>9365.81</v>
      </c>
      <c r="N54" s="53">
        <f>'第一批明细-原始'!N54</f>
        <v>280.97</v>
      </c>
      <c r="O54" s="53">
        <f>'第一批明细-原始'!M54</f>
        <v>0</v>
      </c>
      <c r="P54" s="50">
        <f>'第一批明细-原始'!N54</f>
        <v>280.97</v>
      </c>
      <c r="Q54" s="47" t="str">
        <f>'第一批明细-原始'!W54</f>
        <v>已达使用年限并无修复价值</v>
      </c>
      <c r="R54" s="48">
        <f>'第一批明细-原始'!D54</f>
        <v>0</v>
      </c>
      <c r="S54" s="47">
        <f>'第一批明细-原始'!X54</f>
        <v>0</v>
      </c>
      <c r="T54" s="47" t="str">
        <f>'第一批明细-原始'!AF54</f>
        <v>计算机等信息类资产</v>
      </c>
      <c r="U54" s="47">
        <f>'第一批明细-原始'!Z54</f>
        <v>0</v>
      </c>
      <c r="V54" s="47">
        <f>'第一批明细-原始'!AA54</f>
        <v>0</v>
      </c>
    </row>
    <row r="55" ht="15" customHeight="1" spans="1:22">
      <c r="A55" s="49" t="str">
        <f>'第一批明细-原始'!I55</f>
        <v>物资供应处</v>
      </c>
      <c r="B55" s="48">
        <f>'第一批明细-原始'!AC55</f>
        <v>1</v>
      </c>
      <c r="C55" s="47">
        <f>'第一批明细-原始'!A55</f>
        <v>21000106565</v>
      </c>
      <c r="D55" s="47" t="str">
        <f>'第一批明细-原始'!C55</f>
        <v>钻铣床</v>
      </c>
      <c r="E55" s="47" t="str">
        <f>'第一批明细-原始'!S55</f>
        <v>ZXTM-40</v>
      </c>
      <c r="F55" s="47">
        <f>'第一批明细-原始'!R55</f>
        <v>0</v>
      </c>
      <c r="G55" s="47" t="str">
        <f>'第一批明细-原始'!H55</f>
        <v>检验所</v>
      </c>
      <c r="H55" s="47" t="str">
        <f>'第一批明细-原始'!Q55</f>
        <v>20080116</v>
      </c>
      <c r="I55" s="47" t="str">
        <f>'第一批明细-原始'!AD55</f>
        <v>/11</v>
      </c>
      <c r="J55" s="47" t="str">
        <f>'第一批明细-原始'!AF55</f>
        <v>计算机等信息类资产</v>
      </c>
      <c r="K55" s="47">
        <f>'第一批明细-原始'!E55</f>
        <v>210090102</v>
      </c>
      <c r="L55" s="47" t="str">
        <f>'第一批明细-原始'!F55</f>
        <v>钻床</v>
      </c>
      <c r="M55" s="50">
        <f>'第一批明细-原始'!K55</f>
        <v>12418.75</v>
      </c>
      <c r="N55" s="53">
        <f>'第一批明细-原始'!N55</f>
        <v>7817.77</v>
      </c>
      <c r="O55" s="53">
        <f>'第一批明细-原始'!M55</f>
        <v>0</v>
      </c>
      <c r="P55" s="50">
        <f>'第一批明细-原始'!N55</f>
        <v>7817.77</v>
      </c>
      <c r="Q55" s="47" t="str">
        <f>'第一批明细-原始'!W55</f>
        <v>已达使用年限并无修复价值</v>
      </c>
      <c r="R55" s="48">
        <f>'第一批明细-原始'!D55</f>
        <v>0</v>
      </c>
      <c r="S55" s="47">
        <f>'第一批明细-原始'!X55</f>
        <v>0</v>
      </c>
      <c r="T55" s="47" t="str">
        <f>'第一批明细-原始'!AF55</f>
        <v>计算机等信息类资产</v>
      </c>
      <c r="U55" s="47">
        <f>'第一批明细-原始'!Z55</f>
        <v>0</v>
      </c>
      <c r="V55" s="47">
        <f>'第一批明细-原始'!AA55</f>
        <v>0</v>
      </c>
    </row>
    <row r="56" ht="15" customHeight="1" spans="1:22">
      <c r="A56" s="49" t="str">
        <f>'第一批明细-原始'!I56</f>
        <v>物资供应处</v>
      </c>
      <c r="B56" s="48">
        <f>'第一批明细-原始'!AC56</f>
        <v>1</v>
      </c>
      <c r="C56" s="47">
        <f>'第一批明细-原始'!A56</f>
        <v>21000105607</v>
      </c>
      <c r="D56" s="47" t="str">
        <f>'第一批明细-原始'!C56</f>
        <v>惠普激光打印机</v>
      </c>
      <c r="E56" s="47" t="str">
        <f>'第一批明细-原始'!S56</f>
        <v>hp2300d</v>
      </c>
      <c r="F56" s="47">
        <f>'第一批明细-原始'!R56</f>
        <v>0</v>
      </c>
      <c r="G56" s="47" t="str">
        <f>'第一批明细-原始'!H56</f>
        <v>检验所</v>
      </c>
      <c r="H56" s="47" t="str">
        <f>'第一批明细-原始'!Q56</f>
        <v>2010601</v>
      </c>
      <c r="I56" s="47" t="str">
        <f>'第一批明细-原始'!AD56</f>
        <v>/10</v>
      </c>
      <c r="J56" s="47" t="str">
        <f>'第一批明细-原始'!AF56</f>
        <v>计算机等信息类资产</v>
      </c>
      <c r="K56" s="47">
        <f>'第一批明细-原始'!E56</f>
        <v>2010601</v>
      </c>
      <c r="L56" s="47" t="str">
        <f>'第一批明细-原始'!F56</f>
        <v>打印设备</v>
      </c>
      <c r="M56" s="50">
        <f>'第一批明细-原始'!K56</f>
        <v>30</v>
      </c>
      <c r="N56" s="53">
        <f>'第一批明细-原始'!N56</f>
        <v>0.9</v>
      </c>
      <c r="O56" s="53">
        <f>'第一批明细-原始'!M56</f>
        <v>0</v>
      </c>
      <c r="P56" s="50">
        <f>'第一批明细-原始'!N56</f>
        <v>0.9</v>
      </c>
      <c r="Q56" s="47" t="str">
        <f>'第一批明细-原始'!W56</f>
        <v>已达使用年限并无修复价值</v>
      </c>
      <c r="R56" s="48">
        <f>'第一批明细-原始'!D56</f>
        <v>0</v>
      </c>
      <c r="S56" s="47">
        <f>'第一批明细-原始'!X56</f>
        <v>0</v>
      </c>
      <c r="T56" s="47" t="str">
        <f>'第一批明细-原始'!AF56</f>
        <v>计算机等信息类资产</v>
      </c>
      <c r="U56" s="47">
        <f>'第一批明细-原始'!Z56</f>
        <v>0</v>
      </c>
      <c r="V56" s="47">
        <f>'第一批明细-原始'!AA56</f>
        <v>0</v>
      </c>
    </row>
    <row r="57" ht="15" customHeight="1" spans="1:22">
      <c r="A57" s="49" t="str">
        <f>'第一批明细-原始'!I57</f>
        <v>物资供应处</v>
      </c>
      <c r="B57" s="48">
        <f>'第一批明细-原始'!AC57</f>
        <v>1</v>
      </c>
      <c r="C57" s="47">
        <f>'第一批明细-原始'!A57</f>
        <v>21000105606</v>
      </c>
      <c r="D57" s="47" t="str">
        <f>'第一批明细-原始'!C57</f>
        <v>惠普激光打印机</v>
      </c>
      <c r="E57" s="47" t="str">
        <f>'第一批明细-原始'!S57</f>
        <v>C4170A</v>
      </c>
      <c r="F57" s="47">
        <f>'第一批明细-原始'!R57</f>
        <v>0</v>
      </c>
      <c r="G57" s="47" t="str">
        <f>'第一批明细-原始'!H57</f>
        <v>检验所</v>
      </c>
      <c r="H57" s="47" t="str">
        <f>'第一批明细-原始'!Q57</f>
        <v>20080125</v>
      </c>
      <c r="I57" s="47" t="str">
        <f>'第一批明细-原始'!AD57</f>
        <v>/9</v>
      </c>
      <c r="J57" s="47" t="str">
        <f>'第一批明细-原始'!AF57</f>
        <v>计算机等信息类资产</v>
      </c>
      <c r="K57" s="47">
        <f>'第一批明细-原始'!E57</f>
        <v>2010601</v>
      </c>
      <c r="L57" s="47" t="str">
        <f>'第一批明细-原始'!F57</f>
        <v>打印设备</v>
      </c>
      <c r="M57" s="50">
        <f>'第一批明细-原始'!K57</f>
        <v>30</v>
      </c>
      <c r="N57" s="53">
        <f>'第一批明细-原始'!N57</f>
        <v>0.9</v>
      </c>
      <c r="O57" s="53">
        <f>'第一批明细-原始'!M57</f>
        <v>0</v>
      </c>
      <c r="P57" s="50">
        <f>'第一批明细-原始'!N57</f>
        <v>0.9</v>
      </c>
      <c r="Q57" s="47" t="str">
        <f>'第一批明细-原始'!W57</f>
        <v>已达使用年限并无修复价值</v>
      </c>
      <c r="R57" s="48">
        <f>'第一批明细-原始'!D57</f>
        <v>0</v>
      </c>
      <c r="S57" s="47">
        <f>'第一批明细-原始'!X57</f>
        <v>0</v>
      </c>
      <c r="T57" s="47" t="str">
        <f>'第一批明细-原始'!AF57</f>
        <v>计算机等信息类资产</v>
      </c>
      <c r="U57" s="47">
        <f>'第一批明细-原始'!Z57</f>
        <v>0</v>
      </c>
      <c r="V57" s="47">
        <f>'第一批明细-原始'!AA57</f>
        <v>0</v>
      </c>
    </row>
    <row r="58" ht="15" customHeight="1" spans="1:22">
      <c r="A58" s="49" t="str">
        <f>'第一批明细-原始'!I58</f>
        <v>物资供应处</v>
      </c>
      <c r="B58" s="48">
        <f>'第一批明细-原始'!AC58</f>
        <v>1</v>
      </c>
      <c r="C58" s="47">
        <f>'第一批明细-原始'!A58</f>
        <v>21000135230</v>
      </c>
      <c r="D58" s="47" t="str">
        <f>'第一批明细-原始'!C58</f>
        <v>春兰空调</v>
      </c>
      <c r="E58" s="47" t="str">
        <f>'第一批明细-原始'!S58</f>
        <v>KFR-32GW/B</v>
      </c>
      <c r="F58" s="47">
        <f>'第一批明细-原始'!R58</f>
        <v>0</v>
      </c>
      <c r="G58" s="47" t="str">
        <f>'第一批明细-原始'!H58</f>
        <v>老年</v>
      </c>
      <c r="H58" s="47" t="str">
        <f>'第一批明细-原始'!Q58</f>
        <v>20120501</v>
      </c>
      <c r="I58" s="47" t="str">
        <f>'第一批明细-原始'!AD58</f>
        <v>/17</v>
      </c>
      <c r="J58" s="47" t="str">
        <f>'第一批明细-原始'!AF58</f>
        <v>生产设备类资产</v>
      </c>
      <c r="K58" s="47">
        <f>'第一批明细-原始'!E58</f>
        <v>2201002</v>
      </c>
      <c r="L58" s="47" t="str">
        <f>'第一批明细-原始'!F58</f>
        <v>空气调节电器</v>
      </c>
      <c r="M58" s="50">
        <f>'第一批明细-原始'!K58</f>
        <v>955.17</v>
      </c>
      <c r="N58" s="53">
        <f>'第一批明细-原始'!N58</f>
        <v>136.76</v>
      </c>
      <c r="O58" s="53">
        <f>'第一批明细-原始'!M58</f>
        <v>0</v>
      </c>
      <c r="P58" s="50">
        <f>'第一批明细-原始'!N58</f>
        <v>136.76</v>
      </c>
      <c r="Q58" s="47" t="str">
        <f>'第一批明细-原始'!W58</f>
        <v>已达使用年限并无修复价值</v>
      </c>
      <c r="R58" s="48">
        <f>'第一批明细-原始'!D58</f>
        <v>0</v>
      </c>
      <c r="S58" s="47">
        <f>'第一批明细-原始'!X58</f>
        <v>0</v>
      </c>
      <c r="T58" s="47" t="str">
        <f>'第一批明细-原始'!AF58</f>
        <v>生产设备类资产</v>
      </c>
      <c r="U58" s="47">
        <f>'第一批明细-原始'!Z58</f>
        <v>0</v>
      </c>
      <c r="V58" s="47">
        <f>'第一批明细-原始'!AA58</f>
        <v>0</v>
      </c>
    </row>
    <row r="59" ht="15" customHeight="1" spans="1:22">
      <c r="A59" s="49" t="str">
        <f>'第一批明细-原始'!I59</f>
        <v>物资供应处</v>
      </c>
      <c r="B59" s="48">
        <f>'第一批明细-原始'!AC59</f>
        <v>1</v>
      </c>
      <c r="C59" s="47">
        <f>'第一批明细-原始'!A59</f>
        <v>21000115990</v>
      </c>
      <c r="D59" s="47" t="str">
        <f>'第一批明细-原始'!C59</f>
        <v>戴尔台式计算机</v>
      </c>
      <c r="E59" s="47" t="str">
        <f>'第一批明细-原始'!S59</f>
        <v>DELL380</v>
      </c>
      <c r="F59" s="47">
        <f>'第一批明细-原始'!R59</f>
        <v>0</v>
      </c>
      <c r="G59" s="47" t="str">
        <f>'第一批明细-原始'!H59</f>
        <v>老年</v>
      </c>
      <c r="H59" s="47" t="str">
        <f>'第一批明细-原始'!Q59</f>
        <v>20100301</v>
      </c>
      <c r="I59" s="47" t="str">
        <f>'第一批明细-原始'!AD59</f>
        <v>/14</v>
      </c>
      <c r="J59" s="47" t="str">
        <f>'第一批明细-原始'!AF59</f>
        <v>生产设备类资产</v>
      </c>
      <c r="K59" s="47">
        <f>'第一批明细-原始'!E59</f>
        <v>2010104</v>
      </c>
      <c r="L59" s="47" t="str">
        <f>'第一批明细-原始'!F59</f>
        <v>台式机</v>
      </c>
      <c r="M59" s="50">
        <f>'第一批明细-原始'!K59</f>
        <v>144</v>
      </c>
      <c r="N59" s="53">
        <f>'第一批明细-原始'!N59</f>
        <v>4.32</v>
      </c>
      <c r="O59" s="53">
        <f>'第一批明细-原始'!M59</f>
        <v>0</v>
      </c>
      <c r="P59" s="50">
        <f>'第一批明细-原始'!N59</f>
        <v>4.32</v>
      </c>
      <c r="Q59" s="47" t="str">
        <f>'第一批明细-原始'!W59</f>
        <v>已达使用年限并无修复价值</v>
      </c>
      <c r="R59" s="48">
        <f>'第一批明细-原始'!D59</f>
        <v>0</v>
      </c>
      <c r="S59" s="47">
        <f>'第一批明细-原始'!X59</f>
        <v>0</v>
      </c>
      <c r="T59" s="47" t="str">
        <f>'第一批明细-原始'!AF59</f>
        <v>生产设备类资产</v>
      </c>
      <c r="U59" s="47">
        <f>'第一批明细-原始'!Z59</f>
        <v>0</v>
      </c>
      <c r="V59" s="47">
        <f>'第一批明细-原始'!AA59</f>
        <v>0</v>
      </c>
    </row>
    <row r="60" ht="15" customHeight="1" spans="1:22">
      <c r="A60" s="49" t="str">
        <f>'第一批明细-原始'!I60</f>
        <v>物资供应处</v>
      </c>
      <c r="B60" s="48">
        <f>'第一批明细-原始'!AC60</f>
        <v>1</v>
      </c>
      <c r="C60" s="47">
        <f>'第一批明细-原始'!A60</f>
        <v>21000105403</v>
      </c>
      <c r="D60" s="47" t="str">
        <f>'第一批明细-原始'!C60</f>
        <v>戴尔台式计算机</v>
      </c>
      <c r="E60" s="47" t="str">
        <f>'第一批明细-原始'!S60</f>
        <v>DELL745</v>
      </c>
      <c r="F60" s="47">
        <f>'第一批明细-原始'!R60</f>
        <v>0</v>
      </c>
      <c r="G60" s="47" t="str">
        <f>'第一批明细-原始'!H60</f>
        <v>老年</v>
      </c>
      <c r="H60" s="47" t="str">
        <f>'第一批明细-原始'!Q60</f>
        <v>20090514</v>
      </c>
      <c r="I60" s="47" t="str">
        <f>'第一批明细-原始'!AD60</f>
        <v>/12</v>
      </c>
      <c r="J60" s="47" t="str">
        <f>'第一批明细-原始'!AF60</f>
        <v>生产设备类资产</v>
      </c>
      <c r="K60" s="47">
        <f>'第一批明细-原始'!E60</f>
        <v>2010104</v>
      </c>
      <c r="L60" s="47" t="str">
        <f>'第一批明细-原始'!F60</f>
        <v>台式机</v>
      </c>
      <c r="M60" s="50">
        <f>'第一批明细-原始'!K60</f>
        <v>150.6</v>
      </c>
      <c r="N60" s="53">
        <f>'第一批明细-原始'!N60</f>
        <v>4.52</v>
      </c>
      <c r="O60" s="53">
        <f>'第一批明细-原始'!M60</f>
        <v>0</v>
      </c>
      <c r="P60" s="50">
        <f>'第一批明细-原始'!N60</f>
        <v>4.52</v>
      </c>
      <c r="Q60" s="47" t="str">
        <f>'第一批明细-原始'!W60</f>
        <v>已达使用年限并无修复价值</v>
      </c>
      <c r="R60" s="48">
        <f>'第一批明细-原始'!D60</f>
        <v>0</v>
      </c>
      <c r="S60" s="47">
        <f>'第一批明细-原始'!X60</f>
        <v>0</v>
      </c>
      <c r="T60" s="47" t="str">
        <f>'第一批明细-原始'!AF60</f>
        <v>生产设备类资产</v>
      </c>
      <c r="U60" s="47">
        <f>'第一批明细-原始'!Z60</f>
        <v>0</v>
      </c>
      <c r="V60" s="47">
        <f>'第一批明细-原始'!AA60</f>
        <v>0</v>
      </c>
    </row>
    <row r="61" ht="15" customHeight="1" spans="1:22">
      <c r="A61" s="49" t="str">
        <f>'第一批明细-原始'!I61</f>
        <v>物资供应处</v>
      </c>
      <c r="B61" s="48">
        <f>'第一批明细-原始'!AC61</f>
        <v>1</v>
      </c>
      <c r="C61" s="47">
        <f>'第一批明细-原始'!A61</f>
        <v>21000105639</v>
      </c>
      <c r="D61" s="47" t="str">
        <f>'第一批明细-原始'!C61</f>
        <v>惠普激光打印机</v>
      </c>
      <c r="E61" s="47" t="str">
        <f>'第一批明细-原始'!S61</f>
        <v>HP5100le</v>
      </c>
      <c r="F61" s="47">
        <f>'第一批明细-原始'!R61</f>
        <v>0</v>
      </c>
      <c r="G61" s="47" t="str">
        <f>'第一批明细-原始'!H61</f>
        <v>老年</v>
      </c>
      <c r="H61" s="47" t="str">
        <f>'第一批明细-原始'!Q61</f>
        <v>20090516</v>
      </c>
      <c r="I61" s="47" t="str">
        <f>'第一批明细-原始'!AD61</f>
        <v>/14</v>
      </c>
      <c r="J61" s="47" t="str">
        <f>'第一批明细-原始'!AF61</f>
        <v>计算机等信息类资产</v>
      </c>
      <c r="K61" s="47">
        <f>'第一批明细-原始'!E61</f>
        <v>2010601</v>
      </c>
      <c r="L61" s="47" t="str">
        <f>'第一批明细-原始'!F61</f>
        <v>打印设备</v>
      </c>
      <c r="M61" s="50">
        <f>'第一批明细-原始'!K61</f>
        <v>61.5</v>
      </c>
      <c r="N61" s="53">
        <f>'第一批明细-原始'!N61</f>
        <v>1.85</v>
      </c>
      <c r="O61" s="53">
        <f>'第一批明细-原始'!M61</f>
        <v>0</v>
      </c>
      <c r="P61" s="50">
        <f>'第一批明细-原始'!N61</f>
        <v>1.85</v>
      </c>
      <c r="Q61" s="47" t="str">
        <f>'第一批明细-原始'!W61</f>
        <v>已达使用年限并无修复价值</v>
      </c>
      <c r="R61" s="48">
        <f>'第一批明细-原始'!D61</f>
        <v>0</v>
      </c>
      <c r="S61" s="47">
        <f>'第一批明细-原始'!X61</f>
        <v>0</v>
      </c>
      <c r="T61" s="47" t="str">
        <f>'第一批明细-原始'!AF61</f>
        <v>计算机等信息类资产</v>
      </c>
      <c r="U61" s="47">
        <f>'第一批明细-原始'!Z61</f>
        <v>0</v>
      </c>
      <c r="V61" s="47">
        <f>'第一批明细-原始'!AA61</f>
        <v>0</v>
      </c>
    </row>
    <row r="62" ht="15" customHeight="1" spans="1:22">
      <c r="A62" s="49" t="str">
        <f>'第一批明细-原始'!I62</f>
        <v>物资供应处</v>
      </c>
      <c r="B62" s="48">
        <f>'第一批明细-原始'!AC62</f>
        <v>1</v>
      </c>
      <c r="C62" s="47">
        <f>'第一批明细-原始'!A62</f>
        <v>21000116077</v>
      </c>
      <c r="D62" s="47" t="str">
        <f>'第一批明细-原始'!C62</f>
        <v>戴尔台式计算机</v>
      </c>
      <c r="E62" s="47" t="str">
        <f>'第一批明细-原始'!S62</f>
        <v>DELL380</v>
      </c>
      <c r="F62" s="47">
        <f>'第一批明细-原始'!R62</f>
        <v>0</v>
      </c>
      <c r="G62" s="47" t="str">
        <f>'第一批明细-原始'!H62</f>
        <v>老年</v>
      </c>
      <c r="H62" s="47" t="str">
        <f>'第一批明细-原始'!Q62</f>
        <v>20110107</v>
      </c>
      <c r="I62" s="47" t="str">
        <f>'第一批明细-原始'!AD62</f>
        <v>/11</v>
      </c>
      <c r="J62" s="47" t="str">
        <f>'第一批明细-原始'!AF62</f>
        <v>计算机等信息类资产</v>
      </c>
      <c r="K62" s="47">
        <f>'第一批明细-原始'!E62</f>
        <v>2010104</v>
      </c>
      <c r="L62" s="47" t="str">
        <f>'第一批明细-原始'!F62</f>
        <v>台式机</v>
      </c>
      <c r="M62" s="50">
        <f>'第一批明细-原始'!K62</f>
        <v>144</v>
      </c>
      <c r="N62" s="53">
        <f>'第一批明细-原始'!N62</f>
        <v>4.32</v>
      </c>
      <c r="O62" s="53">
        <f>'第一批明细-原始'!M62</f>
        <v>0</v>
      </c>
      <c r="P62" s="50">
        <f>'第一批明细-原始'!N62</f>
        <v>4.32</v>
      </c>
      <c r="Q62" s="47" t="str">
        <f>'第一批明细-原始'!W62</f>
        <v>已达使用年限并无修复价值</v>
      </c>
      <c r="R62" s="48">
        <f>'第一批明细-原始'!D62</f>
        <v>0</v>
      </c>
      <c r="S62" s="47">
        <f>'第一批明细-原始'!X62</f>
        <v>0</v>
      </c>
      <c r="T62" s="47" t="str">
        <f>'第一批明细-原始'!AF62</f>
        <v>计算机等信息类资产</v>
      </c>
      <c r="U62" s="47">
        <f>'第一批明细-原始'!Z62</f>
        <v>0</v>
      </c>
      <c r="V62" s="47">
        <f>'第一批明细-原始'!AA62</f>
        <v>0</v>
      </c>
    </row>
    <row r="63" ht="15" customHeight="1" spans="1:22">
      <c r="A63" s="49" t="str">
        <f>'第一批明细-原始'!I63</f>
        <v>物资供应处</v>
      </c>
      <c r="B63" s="48">
        <f>'第一批明细-原始'!AC63</f>
        <v>1</v>
      </c>
      <c r="C63" s="47">
        <f>'第一批明细-原始'!A63</f>
        <v>21000116078</v>
      </c>
      <c r="D63" s="47" t="str">
        <f>'第一批明细-原始'!C63</f>
        <v>戴尔台式计算机</v>
      </c>
      <c r="E63" s="47" t="str">
        <f>'第一批明细-原始'!S63</f>
        <v>DELL380</v>
      </c>
      <c r="F63" s="47">
        <f>'第一批明细-原始'!R63</f>
        <v>0</v>
      </c>
      <c r="G63" s="47" t="str">
        <f>'第一批明细-原始'!H63</f>
        <v>老年</v>
      </c>
      <c r="H63" s="47" t="str">
        <f>'第一批明细-原始'!Q63</f>
        <v>20110107</v>
      </c>
      <c r="I63" s="47" t="str">
        <f>'第一批明细-原始'!AD63</f>
        <v>/21</v>
      </c>
      <c r="J63" s="47" t="str">
        <f>'第一批明细-原始'!AF63</f>
        <v>生产设备类资产</v>
      </c>
      <c r="K63" s="47">
        <f>'第一批明细-原始'!E63</f>
        <v>2010104</v>
      </c>
      <c r="L63" s="47" t="str">
        <f>'第一批明细-原始'!F63</f>
        <v>台式机</v>
      </c>
      <c r="M63" s="50">
        <f>'第一批明细-原始'!K63</f>
        <v>144</v>
      </c>
      <c r="N63" s="53">
        <f>'第一批明细-原始'!N63</f>
        <v>4.32</v>
      </c>
      <c r="O63" s="53">
        <f>'第一批明细-原始'!M63</f>
        <v>0</v>
      </c>
      <c r="P63" s="50">
        <f>'第一批明细-原始'!N63</f>
        <v>4.32</v>
      </c>
      <c r="Q63" s="47" t="str">
        <f>'第一批明细-原始'!W63</f>
        <v>已达使用年限并无修复价值</v>
      </c>
      <c r="R63" s="48">
        <f>'第一批明细-原始'!D63</f>
        <v>0</v>
      </c>
      <c r="S63" s="47">
        <f>'第一批明细-原始'!X63</f>
        <v>0</v>
      </c>
      <c r="T63" s="47" t="str">
        <f>'第一批明细-原始'!AF63</f>
        <v>生产设备类资产</v>
      </c>
      <c r="U63" s="47">
        <f>'第一批明细-原始'!Z63</f>
        <v>0</v>
      </c>
      <c r="V63" s="47">
        <f>'第一批明细-原始'!AA63</f>
        <v>0</v>
      </c>
    </row>
    <row r="64" ht="15" customHeight="1" spans="1:22">
      <c r="A64" s="49" t="str">
        <f>'第一批明细-原始'!I64</f>
        <v>物资供应处</v>
      </c>
      <c r="B64" s="48">
        <f>'第一批明细-原始'!AC64</f>
        <v>1</v>
      </c>
      <c r="C64" s="47">
        <f>'第一批明细-原始'!A64</f>
        <v>21000116070</v>
      </c>
      <c r="D64" s="47" t="str">
        <f>'第一批明细-原始'!C64</f>
        <v>戴尔台式计算机</v>
      </c>
      <c r="E64" s="47" t="str">
        <f>'第一批明细-原始'!S64</f>
        <v>DELL780</v>
      </c>
      <c r="F64" s="47">
        <f>'第一批明细-原始'!R64</f>
        <v>0</v>
      </c>
      <c r="G64" s="47" t="str">
        <f>'第一批明细-原始'!H64</f>
        <v>老年</v>
      </c>
      <c r="H64" s="47" t="str">
        <f>'第一批明细-原始'!Q64</f>
        <v>20100524</v>
      </c>
      <c r="I64" s="47" t="str">
        <f>'第一批明细-原始'!AD64</f>
        <v>/16</v>
      </c>
      <c r="J64" s="47" t="str">
        <f>'第一批明细-原始'!AF64</f>
        <v>生产设备类资产</v>
      </c>
      <c r="K64" s="47">
        <f>'第一批明细-原始'!E64</f>
        <v>2010104</v>
      </c>
      <c r="L64" s="47" t="str">
        <f>'第一批明细-原始'!F64</f>
        <v>台式机</v>
      </c>
      <c r="M64" s="50">
        <f>'第一批明细-原始'!K64</f>
        <v>150</v>
      </c>
      <c r="N64" s="53">
        <f>'第一批明细-原始'!N64</f>
        <v>4.5</v>
      </c>
      <c r="O64" s="53">
        <f>'第一批明细-原始'!M64</f>
        <v>0</v>
      </c>
      <c r="P64" s="50">
        <f>'第一批明细-原始'!N64</f>
        <v>4.5</v>
      </c>
      <c r="Q64" s="47" t="str">
        <f>'第一批明细-原始'!W64</f>
        <v>已达使用年限并无修复价值</v>
      </c>
      <c r="R64" s="48">
        <f>'第一批明细-原始'!D64</f>
        <v>0</v>
      </c>
      <c r="S64" s="47">
        <f>'第一批明细-原始'!X64</f>
        <v>0</v>
      </c>
      <c r="T64" s="47" t="str">
        <f>'第一批明细-原始'!AF64</f>
        <v>生产设备类资产</v>
      </c>
      <c r="U64" s="47">
        <f>'第一批明细-原始'!Z64</f>
        <v>0</v>
      </c>
      <c r="V64" s="47">
        <f>'第一批明细-原始'!AA64</f>
        <v>0</v>
      </c>
    </row>
    <row r="65" ht="15" customHeight="1" spans="1:22">
      <c r="A65" s="49" t="str">
        <f>'第一批明细-原始'!I65</f>
        <v>物资供应处</v>
      </c>
      <c r="B65" s="48">
        <f>'第一批明细-原始'!AC65</f>
        <v>1</v>
      </c>
      <c r="C65" s="47">
        <f>'第一批明细-原始'!A65</f>
        <v>21000105549</v>
      </c>
      <c r="D65" s="47" t="str">
        <f>'第一批明细-原始'!C65</f>
        <v>惠普激光打印机</v>
      </c>
      <c r="E65" s="47" t="str">
        <f>'第一批明细-原始'!S65</f>
        <v>HP5100le</v>
      </c>
      <c r="F65" s="47">
        <f>'第一批明细-原始'!R65</f>
        <v>0</v>
      </c>
      <c r="G65" s="47" t="str">
        <f>'第一批明细-原始'!H65</f>
        <v>老年</v>
      </c>
      <c r="H65" s="47" t="str">
        <f>'第一批明细-原始'!Q65</f>
        <v>20060518</v>
      </c>
      <c r="I65" s="47" t="str">
        <f>'第一批明细-原始'!AD65</f>
        <v>/16</v>
      </c>
      <c r="J65" s="47" t="str">
        <f>'第一批明细-原始'!AF65</f>
        <v>生产设备类资产</v>
      </c>
      <c r="K65" s="47">
        <f>'第一批明细-原始'!E65</f>
        <v>2010601</v>
      </c>
      <c r="L65" s="47" t="str">
        <f>'第一批明细-原始'!F65</f>
        <v>打印设备</v>
      </c>
      <c r="M65" s="50">
        <f>'第一批明细-原始'!K65</f>
        <v>61.5</v>
      </c>
      <c r="N65" s="53">
        <f>'第一批明细-原始'!N65</f>
        <v>1.85</v>
      </c>
      <c r="O65" s="53">
        <f>'第一批明细-原始'!M65</f>
        <v>0</v>
      </c>
      <c r="P65" s="50">
        <f>'第一批明细-原始'!N65</f>
        <v>1.85</v>
      </c>
      <c r="Q65" s="47" t="str">
        <f>'第一批明细-原始'!W65</f>
        <v>已达使用年限并无修复价值</v>
      </c>
      <c r="R65" s="48">
        <f>'第一批明细-原始'!D65</f>
        <v>0</v>
      </c>
      <c r="S65" s="47">
        <f>'第一批明细-原始'!X65</f>
        <v>0</v>
      </c>
      <c r="T65" s="47" t="str">
        <f>'第一批明细-原始'!AF65</f>
        <v>生产设备类资产</v>
      </c>
      <c r="U65" s="47">
        <f>'第一批明细-原始'!Z65</f>
        <v>0</v>
      </c>
      <c r="V65" s="47">
        <f>'第一批明细-原始'!AA65</f>
        <v>0</v>
      </c>
    </row>
    <row r="66" ht="15" customHeight="1" spans="1:22">
      <c r="A66" s="49" t="str">
        <f>'第一批明细-原始'!I66</f>
        <v>物资供应处</v>
      </c>
      <c r="B66" s="48">
        <f>'第一批明细-原始'!AC66</f>
        <v>1</v>
      </c>
      <c r="C66" s="47">
        <f>'第一批明细-原始'!A66</f>
        <v>21000115989</v>
      </c>
      <c r="D66" s="47" t="str">
        <f>'第一批明细-原始'!C66</f>
        <v>戴尔台式计算机</v>
      </c>
      <c r="E66" s="47" t="str">
        <f>'第一批明细-原始'!S66</f>
        <v>DELL380</v>
      </c>
      <c r="F66" s="47">
        <f>'第一批明细-原始'!R66</f>
        <v>0</v>
      </c>
      <c r="G66" s="47" t="str">
        <f>'第一批明细-原始'!H66</f>
        <v>老年</v>
      </c>
      <c r="H66" s="47" t="str">
        <f>'第一批明细-原始'!Q66</f>
        <v>20100301</v>
      </c>
      <c r="I66" s="47" t="str">
        <f>'第一批明细-原始'!AD66</f>
        <v>/8</v>
      </c>
      <c r="J66" s="47" t="str">
        <f>'第一批明细-原始'!AF66</f>
        <v>生产设备类资产</v>
      </c>
      <c r="K66" s="47">
        <f>'第一批明细-原始'!E66</f>
        <v>2010104</v>
      </c>
      <c r="L66" s="47" t="str">
        <f>'第一批明细-原始'!F66</f>
        <v>台式机</v>
      </c>
      <c r="M66" s="50">
        <f>'第一批明细-原始'!K66</f>
        <v>144</v>
      </c>
      <c r="N66" s="53">
        <f>'第一批明细-原始'!N66</f>
        <v>4.32</v>
      </c>
      <c r="O66" s="53">
        <f>'第一批明细-原始'!M66</f>
        <v>0</v>
      </c>
      <c r="P66" s="50">
        <f>'第一批明细-原始'!N66</f>
        <v>4.32</v>
      </c>
      <c r="Q66" s="47" t="str">
        <f>'第一批明细-原始'!W66</f>
        <v>已达使用年限并无修复价值</v>
      </c>
      <c r="R66" s="48">
        <f>'第一批明细-原始'!D66</f>
        <v>0</v>
      </c>
      <c r="S66" s="47">
        <f>'第一批明细-原始'!X66</f>
        <v>0</v>
      </c>
      <c r="T66" s="47" t="str">
        <f>'第一批明细-原始'!AF66</f>
        <v>生产设备类资产</v>
      </c>
      <c r="U66" s="47">
        <f>'第一批明细-原始'!Z66</f>
        <v>0</v>
      </c>
      <c r="V66" s="47">
        <f>'第一批明细-原始'!AA66</f>
        <v>0</v>
      </c>
    </row>
    <row r="67" ht="15" customHeight="1" spans="1:22">
      <c r="A67" s="49" t="str">
        <f>'第一批明细-原始'!I67</f>
        <v>物资供应处</v>
      </c>
      <c r="B67" s="48">
        <f>'第一批明细-原始'!AC67</f>
        <v>1</v>
      </c>
      <c r="C67" s="47">
        <f>'第一批明细-原始'!A67</f>
        <v>21000105444</v>
      </c>
      <c r="D67" s="47" t="str">
        <f>'第一批明细-原始'!C67</f>
        <v>戴尔台式计算机</v>
      </c>
      <c r="E67" s="47" t="str">
        <f>'第一批明细-原始'!S67</f>
        <v>DELL780</v>
      </c>
      <c r="F67" s="47" t="str">
        <f>'第一批明细-原始'!R67</f>
        <v>待查</v>
      </c>
      <c r="G67" s="47" t="str">
        <f>'第一批明细-原始'!H67</f>
        <v>老年</v>
      </c>
      <c r="H67" s="47" t="str">
        <f>'第一批明细-原始'!Q67</f>
        <v>20091012</v>
      </c>
      <c r="I67" s="47" t="str">
        <f>'第一批明细-原始'!AD67</f>
        <v>/24</v>
      </c>
      <c r="J67" s="47" t="str">
        <f>'第一批明细-原始'!AF67</f>
        <v>车辆</v>
      </c>
      <c r="K67" s="47">
        <f>'第一批明细-原始'!E67</f>
        <v>2010104</v>
      </c>
      <c r="L67" s="47" t="str">
        <f>'第一批明细-原始'!F67</f>
        <v>台式机</v>
      </c>
      <c r="M67" s="50">
        <f>'第一批明细-原始'!K67</f>
        <v>78</v>
      </c>
      <c r="N67" s="53">
        <f>'第一批明细-原始'!N67</f>
        <v>2.34</v>
      </c>
      <c r="O67" s="53">
        <f>'第一批明细-原始'!M67</f>
        <v>0</v>
      </c>
      <c r="P67" s="50">
        <f>'第一批明细-原始'!N67</f>
        <v>2.34</v>
      </c>
      <c r="Q67" s="47" t="str">
        <f>'第一批明细-原始'!W67</f>
        <v>已达使用年限并无修复价值</v>
      </c>
      <c r="R67" s="48">
        <f>'第一批明细-原始'!D67</f>
        <v>0</v>
      </c>
      <c r="S67" s="47">
        <f>'第一批明细-原始'!X67</f>
        <v>0</v>
      </c>
      <c r="T67" s="47" t="str">
        <f>'第一批明细-原始'!AF67</f>
        <v>车辆</v>
      </c>
      <c r="U67" s="47">
        <f>'第一批明细-原始'!Z67</f>
        <v>0</v>
      </c>
      <c r="V67" s="47">
        <f>'第一批明细-原始'!AA67</f>
        <v>0</v>
      </c>
    </row>
    <row r="68" ht="15" customHeight="1" spans="1:22">
      <c r="A68" s="49" t="str">
        <f>'第一批明细-原始'!I68</f>
        <v>物资供应处</v>
      </c>
      <c r="B68" s="48">
        <f>'第一批明细-原始'!AC68</f>
        <v>1</v>
      </c>
      <c r="C68" s="47">
        <f>'第一批明细-原始'!A68</f>
        <v>21000066604</v>
      </c>
      <c r="D68" s="47" t="str">
        <f>'第一批明细-原始'!C68</f>
        <v>戴尔台式计算机</v>
      </c>
      <c r="E68" s="47" t="str">
        <f>'第一批明细-原始'!S68</f>
        <v>DELL790</v>
      </c>
      <c r="F68" s="47" t="str">
        <f>'第一批明细-原始'!R68</f>
        <v>鲁E.B1826</v>
      </c>
      <c r="G68" s="47" t="str">
        <f>'第一批明细-原始'!H68</f>
        <v>老年</v>
      </c>
      <c r="H68" s="47" t="str">
        <f>'第一批明细-原始'!Q68</f>
        <v>20121210</v>
      </c>
      <c r="I68" s="47" t="str">
        <f>'第一批明细-原始'!AD68</f>
        <v>/33</v>
      </c>
      <c r="J68" s="47" t="str">
        <f>'第一批明细-原始'!AF68</f>
        <v>车辆</v>
      </c>
      <c r="K68" s="47">
        <f>'第一批明细-原始'!E68</f>
        <v>2010104</v>
      </c>
      <c r="L68" s="47" t="str">
        <f>'第一批明细-原始'!F68</f>
        <v>台式机</v>
      </c>
      <c r="M68" s="50">
        <f>'第一批明细-原始'!K68</f>
        <v>4658.12</v>
      </c>
      <c r="N68" s="53">
        <f>'第一批明细-原始'!N68</f>
        <v>139.74</v>
      </c>
      <c r="O68" s="53">
        <f>'第一批明细-原始'!M68</f>
        <v>0</v>
      </c>
      <c r="P68" s="50">
        <f>'第一批明细-原始'!N68</f>
        <v>139.74</v>
      </c>
      <c r="Q68" s="47" t="str">
        <f>'第一批明细-原始'!W68</f>
        <v>已达使用年限并无修复价值</v>
      </c>
      <c r="R68" s="48">
        <f>'第一批明细-原始'!D68</f>
        <v>0</v>
      </c>
      <c r="S68" s="47">
        <f>'第一批明细-原始'!X68</f>
        <v>0</v>
      </c>
      <c r="T68" s="47" t="str">
        <f>'第一批明细-原始'!AF68</f>
        <v>车辆</v>
      </c>
      <c r="U68" s="47">
        <f>'第一批明细-原始'!Z68</f>
        <v>0</v>
      </c>
      <c r="V68" s="47">
        <f>'第一批明细-原始'!AA68</f>
        <v>0</v>
      </c>
    </row>
    <row r="69" ht="15" customHeight="1" spans="1:22">
      <c r="A69" s="49" t="str">
        <f>'第一批明细-原始'!I69</f>
        <v>物资供应处</v>
      </c>
      <c r="B69" s="48">
        <f>'第一批明细-原始'!AC69</f>
        <v>1</v>
      </c>
      <c r="C69" s="47">
        <f>'第一批明细-原始'!A69</f>
        <v>21000105216</v>
      </c>
      <c r="D69" s="47" t="str">
        <f>'第一批明细-原始'!C69</f>
        <v>戴尔台式计算机</v>
      </c>
      <c r="E69" s="47" t="str">
        <f>'第一批明细-原始'!S69</f>
        <v>戴尔GX760</v>
      </c>
      <c r="F69" s="47" t="str">
        <f>'第一批明细-原始'!R69</f>
        <v>鲁E.B1718</v>
      </c>
      <c r="G69" s="47" t="str">
        <f>'第一批明细-原始'!H69</f>
        <v>老年</v>
      </c>
      <c r="H69" s="47" t="str">
        <f>'第一批明细-原始'!Q69</f>
        <v>20050905</v>
      </c>
      <c r="I69" s="47" t="str">
        <f>'第一批明细-原始'!AD69</f>
        <v>/33</v>
      </c>
      <c r="J69" s="47" t="str">
        <f>'第一批明细-原始'!AF69</f>
        <v>车辆</v>
      </c>
      <c r="K69" s="47">
        <f>'第一批明细-原始'!E69</f>
        <v>2010104</v>
      </c>
      <c r="L69" s="47" t="str">
        <f>'第一批明细-原始'!F69</f>
        <v>台式机</v>
      </c>
      <c r="M69" s="50">
        <f>'第一批明细-原始'!K69</f>
        <v>75</v>
      </c>
      <c r="N69" s="53">
        <f>'第一批明细-原始'!N69</f>
        <v>2.25</v>
      </c>
      <c r="O69" s="53">
        <f>'第一批明细-原始'!M69</f>
        <v>0</v>
      </c>
      <c r="P69" s="50">
        <f>'第一批明细-原始'!N69</f>
        <v>2.25</v>
      </c>
      <c r="Q69" s="47" t="str">
        <f>'第一批明细-原始'!W69</f>
        <v>已达使用年限并无修复价值</v>
      </c>
      <c r="R69" s="48">
        <f>'第一批明细-原始'!D69</f>
        <v>0</v>
      </c>
      <c r="S69" s="47">
        <f>'第一批明细-原始'!X69</f>
        <v>0</v>
      </c>
      <c r="T69" s="47" t="str">
        <f>'第一批明细-原始'!AF69</f>
        <v>车辆</v>
      </c>
      <c r="U69" s="47">
        <f>'第一批明细-原始'!Z69</f>
        <v>0</v>
      </c>
      <c r="V69" s="47">
        <f>'第一批明细-原始'!AA69</f>
        <v>0</v>
      </c>
    </row>
    <row r="70" ht="15" customHeight="1" spans="1:22">
      <c r="A70" s="49" t="str">
        <f>'第一批明细-原始'!I70</f>
        <v>物资供应处</v>
      </c>
      <c r="B70" s="48">
        <f>'第一批明细-原始'!AC70</f>
        <v>1</v>
      </c>
      <c r="C70" s="47">
        <f>'第一批明细-原始'!A70</f>
        <v>21000135237</v>
      </c>
      <c r="D70" s="47" t="str">
        <f>'第一批明细-原始'!C70</f>
        <v>春兰空调</v>
      </c>
      <c r="E70" s="47" t="str">
        <f>'第一批明细-原始'!S70</f>
        <v>KFR-60LW/d</v>
      </c>
      <c r="F70" s="47" t="str">
        <f>'第一批明细-原始'!R70</f>
        <v>鲁E.B1891</v>
      </c>
      <c r="G70" s="47" t="str">
        <f>'第一批明细-原始'!H70</f>
        <v>老年</v>
      </c>
      <c r="H70" s="47" t="str">
        <f>'第一批明细-原始'!Q70</f>
        <v>20120501</v>
      </c>
      <c r="I70" s="47" t="str">
        <f>'第一批明细-原始'!AD70</f>
        <v>/33</v>
      </c>
      <c r="J70" s="47" t="str">
        <f>'第一批明细-原始'!AF70</f>
        <v>车辆</v>
      </c>
      <c r="K70" s="47">
        <f>'第一批明细-原始'!E70</f>
        <v>2201002</v>
      </c>
      <c r="L70" s="47" t="str">
        <f>'第一批明细-原始'!F70</f>
        <v>空气调节电器</v>
      </c>
      <c r="M70" s="50">
        <f>'第一批明细-原始'!K70</f>
        <v>2431.33</v>
      </c>
      <c r="N70" s="53">
        <f>'第一批明细-原始'!N70</f>
        <v>348.07</v>
      </c>
      <c r="O70" s="53">
        <f>'第一批明细-原始'!M70</f>
        <v>0</v>
      </c>
      <c r="P70" s="50">
        <f>'第一批明细-原始'!N70</f>
        <v>348.07</v>
      </c>
      <c r="Q70" s="47" t="str">
        <f>'第一批明细-原始'!W70</f>
        <v>已达使用年限并无修复价值</v>
      </c>
      <c r="R70" s="48">
        <f>'第一批明细-原始'!D70</f>
        <v>0</v>
      </c>
      <c r="S70" s="47">
        <f>'第一批明细-原始'!X70</f>
        <v>0</v>
      </c>
      <c r="T70" s="47" t="str">
        <f>'第一批明细-原始'!AF70</f>
        <v>车辆</v>
      </c>
      <c r="U70" s="47">
        <f>'第一批明细-原始'!Z70</f>
        <v>0</v>
      </c>
      <c r="V70" s="47">
        <f>'第一批明细-原始'!AA70</f>
        <v>0</v>
      </c>
    </row>
    <row r="71" ht="15" customHeight="1" spans="1:22">
      <c r="A71" s="49" t="str">
        <f>'第一批明细-原始'!I71</f>
        <v>物资供应处</v>
      </c>
      <c r="B71" s="48">
        <f>'第一批明细-原始'!AC71</f>
        <v>1</v>
      </c>
      <c r="C71" s="47">
        <f>'第一批明细-原始'!A71</f>
        <v>21000135226</v>
      </c>
      <c r="D71" s="47" t="str">
        <f>'第一批明细-原始'!C71</f>
        <v>春兰空调</v>
      </c>
      <c r="E71" s="47" t="str">
        <f>'第一批明细-原始'!S71</f>
        <v>KFR-32GW/B</v>
      </c>
      <c r="F71" s="47">
        <f>'第一批明细-原始'!R71</f>
        <v>0</v>
      </c>
      <c r="G71" s="47" t="str">
        <f>'第一批明细-原始'!H71</f>
        <v>老年</v>
      </c>
      <c r="H71" s="47" t="str">
        <f>'第一批明细-原始'!Q71</f>
        <v>20120501</v>
      </c>
      <c r="I71" s="47" t="str">
        <f>'第一批明细-原始'!AD71</f>
        <v>/8</v>
      </c>
      <c r="J71" s="47" t="str">
        <f>'第一批明细-原始'!AF71</f>
        <v>计算机等信息类资产</v>
      </c>
      <c r="K71" s="47">
        <f>'第一批明细-原始'!E71</f>
        <v>2201002</v>
      </c>
      <c r="L71" s="47" t="str">
        <f>'第一批明细-原始'!F71</f>
        <v>空气调节电器</v>
      </c>
      <c r="M71" s="50">
        <f>'第一批明细-原始'!K71</f>
        <v>955.17</v>
      </c>
      <c r="N71" s="53">
        <f>'第一批明细-原始'!N71</f>
        <v>136.76</v>
      </c>
      <c r="O71" s="53">
        <f>'第一批明细-原始'!M71</f>
        <v>0</v>
      </c>
      <c r="P71" s="50">
        <f>'第一批明细-原始'!N71</f>
        <v>136.76</v>
      </c>
      <c r="Q71" s="47" t="str">
        <f>'第一批明细-原始'!W71</f>
        <v>已达使用年限并无修复价值</v>
      </c>
      <c r="R71" s="48">
        <f>'第一批明细-原始'!D71</f>
        <v>0</v>
      </c>
      <c r="S71" s="47">
        <f>'第一批明细-原始'!X71</f>
        <v>0</v>
      </c>
      <c r="T71" s="47" t="str">
        <f>'第一批明细-原始'!AF71</f>
        <v>计算机等信息类资产</v>
      </c>
      <c r="U71" s="47">
        <f>'第一批明细-原始'!Z71</f>
        <v>0</v>
      </c>
      <c r="V71" s="47">
        <f>'第一批明细-原始'!AA71</f>
        <v>0</v>
      </c>
    </row>
    <row r="72" ht="15" customHeight="1" spans="1:22">
      <c r="A72" s="49" t="str">
        <f>'第一批明细-原始'!I72</f>
        <v>物资供应处</v>
      </c>
      <c r="B72" s="48">
        <f>'第一批明细-原始'!AC72</f>
        <v>1</v>
      </c>
      <c r="C72" s="47">
        <f>'第一批明细-原始'!A72</f>
        <v>21000116089</v>
      </c>
      <c r="D72" s="47" t="str">
        <f>'第一批明细-原始'!C72</f>
        <v>戴尔台式计算机</v>
      </c>
      <c r="E72" s="47" t="str">
        <f>'第一批明细-原始'!S72</f>
        <v>DELL780</v>
      </c>
      <c r="F72" s="47">
        <f>'第一批明细-原始'!R72</f>
        <v>0</v>
      </c>
      <c r="G72" s="47" t="str">
        <f>'第一批明细-原始'!H72</f>
        <v>老年</v>
      </c>
      <c r="H72" s="47" t="str">
        <f>'第一批明细-原始'!Q72</f>
        <v>20110513</v>
      </c>
      <c r="I72" s="47" t="str">
        <f>'第一批明细-原始'!AD72</f>
        <v>/5</v>
      </c>
      <c r="J72" s="47" t="str">
        <f>'第一批明细-原始'!AF72</f>
        <v>计算机等信息类资产</v>
      </c>
      <c r="K72" s="47">
        <f>'第一批明细-原始'!E72</f>
        <v>2010104</v>
      </c>
      <c r="L72" s="47" t="str">
        <f>'第一批明细-原始'!F72</f>
        <v>台式机</v>
      </c>
      <c r="M72" s="50">
        <f>'第一批明细-原始'!K72</f>
        <v>243.51</v>
      </c>
      <c r="N72" s="53">
        <f>'第一批明细-原始'!N72</f>
        <v>7.31</v>
      </c>
      <c r="O72" s="53">
        <f>'第一批明细-原始'!M72</f>
        <v>0</v>
      </c>
      <c r="P72" s="50">
        <f>'第一批明细-原始'!N72</f>
        <v>7.31</v>
      </c>
      <c r="Q72" s="47" t="str">
        <f>'第一批明细-原始'!W72</f>
        <v>已达使用年限并无修复价值</v>
      </c>
      <c r="R72" s="48">
        <f>'第一批明细-原始'!D72</f>
        <v>0</v>
      </c>
      <c r="S72" s="47">
        <f>'第一批明细-原始'!X72</f>
        <v>0</v>
      </c>
      <c r="T72" s="47" t="str">
        <f>'第一批明细-原始'!AF72</f>
        <v>计算机等信息类资产</v>
      </c>
      <c r="U72" s="47">
        <f>'第一批明细-原始'!Z72</f>
        <v>0</v>
      </c>
      <c r="V72" s="47">
        <f>'第一批明细-原始'!AA72</f>
        <v>0</v>
      </c>
    </row>
    <row r="73" ht="15" customHeight="1" spans="1:22">
      <c r="A73" s="49" t="str">
        <f>'第一批明细-原始'!I73</f>
        <v>物资供应处</v>
      </c>
      <c r="B73" s="48">
        <f>'第一批明细-原始'!AC73</f>
        <v>1</v>
      </c>
      <c r="C73" s="47">
        <f>'第一批明细-原始'!A73</f>
        <v>21000040977</v>
      </c>
      <c r="D73" s="47" t="str">
        <f>'第一批明细-原始'!C73</f>
        <v>联想便携式计算机</v>
      </c>
      <c r="E73" s="47" t="str">
        <f>'第一批明细-原始'!S73</f>
        <v>ThinkpadT410S</v>
      </c>
      <c r="F73" s="47">
        <f>'第一批明细-原始'!R73</f>
        <v>0</v>
      </c>
      <c r="G73" s="47" t="str">
        <f>'第一批明细-原始'!H73</f>
        <v>设备科</v>
      </c>
      <c r="H73" s="47" t="str">
        <f>'第一批明细-原始'!Q73</f>
        <v>20101206</v>
      </c>
      <c r="I73" s="47" t="str">
        <f>'第一批明细-原始'!AD73</f>
        <v>/4</v>
      </c>
      <c r="J73" s="47" t="str">
        <f>'第一批明细-原始'!AF73</f>
        <v>计算机等信息类资产</v>
      </c>
      <c r="K73" s="47">
        <f>'第一批明细-原始'!E73</f>
        <v>2010105</v>
      </c>
      <c r="L73" s="47" t="str">
        <f>'第一批明细-原始'!F73</f>
        <v>便携式计算机</v>
      </c>
      <c r="M73" s="50">
        <f>'第一批明细-原始'!K73</f>
        <v>18802.56</v>
      </c>
      <c r="N73" s="53">
        <f>'第一批明细-原始'!N73</f>
        <v>564.08</v>
      </c>
      <c r="O73" s="53">
        <f>'第一批明细-原始'!M73</f>
        <v>0</v>
      </c>
      <c r="P73" s="50">
        <f>'第一批明细-原始'!N73</f>
        <v>564.08</v>
      </c>
      <c r="Q73" s="47" t="str">
        <f>'第一批明细-原始'!W73</f>
        <v>已达使用年限并无修复价值</v>
      </c>
      <c r="R73" s="48">
        <f>'第一批明细-原始'!D73</f>
        <v>0</v>
      </c>
      <c r="S73" s="47">
        <f>'第一批明细-原始'!X73</f>
        <v>0</v>
      </c>
      <c r="T73" s="47" t="str">
        <f>'第一批明细-原始'!AF73</f>
        <v>计算机等信息类资产</v>
      </c>
      <c r="U73" s="47">
        <f>'第一批明细-原始'!Z73</f>
        <v>0</v>
      </c>
      <c r="V73" s="47">
        <f>'第一批明细-原始'!AA73</f>
        <v>0</v>
      </c>
    </row>
    <row r="74" ht="15" customHeight="1" spans="1:22">
      <c r="A74" s="49" t="str">
        <f>'第一批明细-原始'!I74</f>
        <v>物资供应处</v>
      </c>
      <c r="B74" s="48">
        <f>'第一批明细-原始'!AC74</f>
        <v>1</v>
      </c>
      <c r="C74" s="47">
        <f>'第一批明细-原始'!A74</f>
        <v>21000042837</v>
      </c>
      <c r="D74" s="47" t="str">
        <f>'第一批明细-原始'!C74</f>
        <v>索尼数码摄像机</v>
      </c>
      <c r="E74" s="47" t="str">
        <f>'第一批明细-原始'!S74</f>
        <v>HDR-HC3E</v>
      </c>
      <c r="F74" s="47">
        <f>'第一批明细-原始'!R74</f>
        <v>0</v>
      </c>
      <c r="G74" s="47" t="str">
        <f>'第一批明细-原始'!H74</f>
        <v>设备科</v>
      </c>
      <c r="H74" s="47" t="str">
        <f>'第一批明细-原始'!Q74</f>
        <v>20061231</v>
      </c>
      <c r="I74" s="47" t="str">
        <f>'第一批明细-原始'!AD74</f>
        <v>/4</v>
      </c>
      <c r="J74" s="47" t="str">
        <f>'第一批明细-原始'!AF74</f>
        <v>计算机等信息类资产</v>
      </c>
      <c r="K74" s="47">
        <f>'第一批明细-原始'!E74</f>
        <v>2321002</v>
      </c>
      <c r="L74" s="47" t="str">
        <f>'第一批明细-原始'!F74</f>
        <v>摄像机</v>
      </c>
      <c r="M74" s="50">
        <f>'第一批明细-原始'!K74</f>
        <v>18974.36</v>
      </c>
      <c r="N74" s="53">
        <f>'第一批明细-原始'!N74</f>
        <v>569.23</v>
      </c>
      <c r="O74" s="53">
        <f>'第一批明细-原始'!M74</f>
        <v>0</v>
      </c>
      <c r="P74" s="50">
        <f>'第一批明细-原始'!N74</f>
        <v>569.23</v>
      </c>
      <c r="Q74" s="47" t="str">
        <f>'第一批明细-原始'!W74</f>
        <v>已达使用年限并无修复价值</v>
      </c>
      <c r="R74" s="48">
        <f>'第一批明细-原始'!D74</f>
        <v>0</v>
      </c>
      <c r="S74" s="47">
        <f>'第一批明细-原始'!X74</f>
        <v>0</v>
      </c>
      <c r="T74" s="47" t="str">
        <f>'第一批明细-原始'!AF74</f>
        <v>计算机等信息类资产</v>
      </c>
      <c r="U74" s="47">
        <f>'第一批明细-原始'!Z74</f>
        <v>0</v>
      </c>
      <c r="V74" s="47">
        <f>'第一批明细-原始'!AA74</f>
        <v>0</v>
      </c>
    </row>
    <row r="75" ht="15" customHeight="1" spans="1:22">
      <c r="A75" s="49" t="str">
        <f>'第一批明细-原始'!I75</f>
        <v>物资供应处</v>
      </c>
      <c r="B75" s="48">
        <f>'第一批明细-原始'!AC75</f>
        <v>1</v>
      </c>
      <c r="C75" s="47">
        <f>'第一批明细-原始'!A75</f>
        <v>21000087018</v>
      </c>
      <c r="D75" s="47" t="str">
        <f>'第一批明细-原始'!C75</f>
        <v>戴尔台式计算机</v>
      </c>
      <c r="E75" s="47" t="str">
        <f>'第一批明细-原始'!S75</f>
        <v>Dell7010</v>
      </c>
      <c r="F75" s="47">
        <f>'第一批明细-原始'!R75</f>
        <v>0</v>
      </c>
      <c r="G75" s="47" t="str">
        <f>'第一批明细-原始'!H75</f>
        <v>设备科</v>
      </c>
      <c r="H75" s="47" t="str">
        <f>'第一批明细-原始'!Q75</f>
        <v>20141202</v>
      </c>
      <c r="I75" s="47" t="str">
        <f>'第一批明细-原始'!AD75</f>
        <v>/4</v>
      </c>
      <c r="J75" s="47" t="str">
        <f>'第一批明细-原始'!AF75</f>
        <v>计算机等信息类资产</v>
      </c>
      <c r="K75" s="47">
        <f>'第一批明细-原始'!E75</f>
        <v>2010104</v>
      </c>
      <c r="L75" s="47" t="str">
        <f>'第一批明细-原始'!F75</f>
        <v>台式机</v>
      </c>
      <c r="M75" s="50">
        <f>'第一批明细-原始'!K75</f>
        <v>4273.51</v>
      </c>
      <c r="N75" s="53">
        <f>'第一批明细-原始'!N75</f>
        <v>128.21</v>
      </c>
      <c r="O75" s="53">
        <f>'第一批明细-原始'!M75</f>
        <v>0</v>
      </c>
      <c r="P75" s="50">
        <f>'第一批明细-原始'!N75</f>
        <v>128.21</v>
      </c>
      <c r="Q75" s="47" t="str">
        <f>'第一批明细-原始'!W75</f>
        <v>已达使用年限并无修复价值</v>
      </c>
      <c r="R75" s="48">
        <f>'第一批明细-原始'!D75</f>
        <v>0</v>
      </c>
      <c r="S75" s="47">
        <f>'第一批明细-原始'!X75</f>
        <v>0</v>
      </c>
      <c r="T75" s="47" t="str">
        <f>'第一批明细-原始'!AF75</f>
        <v>计算机等信息类资产</v>
      </c>
      <c r="U75" s="47">
        <f>'第一批明细-原始'!Z75</f>
        <v>0</v>
      </c>
      <c r="V75" s="47">
        <f>'第一批明细-原始'!AA75</f>
        <v>0</v>
      </c>
    </row>
    <row r="76" ht="15" customHeight="1" spans="1:22">
      <c r="A76" s="49" t="str">
        <f>'第一批明细-原始'!I76</f>
        <v>物资供应处</v>
      </c>
      <c r="B76" s="48">
        <f>'第一批明细-原始'!AC76</f>
        <v>1</v>
      </c>
      <c r="C76" s="47">
        <f>'第一批明细-原始'!A76</f>
        <v>21000069610</v>
      </c>
      <c r="D76" s="47" t="str">
        <f>'第一批明细-原始'!C76</f>
        <v>惠普多功能一体机</v>
      </c>
      <c r="E76" s="47" t="str">
        <f>'第一批明细-原始'!S76</f>
        <v>HPM1216nfh</v>
      </c>
      <c r="F76" s="47">
        <f>'第一批明细-原始'!R76</f>
        <v>0</v>
      </c>
      <c r="G76" s="47" t="str">
        <f>'第一批明细-原始'!H76</f>
        <v>设备科</v>
      </c>
      <c r="H76" s="47" t="str">
        <f>'第一批明细-原始'!Q76</f>
        <v>20121225</v>
      </c>
      <c r="I76" s="47" t="str">
        <f>'第一批明细-原始'!AD76</f>
        <v>/4</v>
      </c>
      <c r="J76" s="47" t="str">
        <f>'第一批明细-原始'!AF76</f>
        <v>计算机等信息类资产</v>
      </c>
      <c r="K76" s="47">
        <f>'第一批明细-原始'!E76</f>
        <v>20203</v>
      </c>
      <c r="L76" s="47" t="str">
        <f>'第一批明细-原始'!F76</f>
        <v>多功能一体机</v>
      </c>
      <c r="M76" s="50">
        <f>'第一批明细-原始'!K76</f>
        <v>2564.1</v>
      </c>
      <c r="N76" s="53">
        <f>'第一批明细-原始'!N76</f>
        <v>76.92</v>
      </c>
      <c r="O76" s="53">
        <f>'第一批明细-原始'!M76</f>
        <v>0</v>
      </c>
      <c r="P76" s="50">
        <f>'第一批明细-原始'!N76</f>
        <v>76.92</v>
      </c>
      <c r="Q76" s="47" t="str">
        <f>'第一批明细-原始'!W76</f>
        <v>已达使用年限并无修复价值</v>
      </c>
      <c r="R76" s="48">
        <f>'第一批明细-原始'!D76</f>
        <v>0</v>
      </c>
      <c r="S76" s="47">
        <f>'第一批明细-原始'!X76</f>
        <v>0</v>
      </c>
      <c r="T76" s="47" t="str">
        <f>'第一批明细-原始'!AF76</f>
        <v>计算机等信息类资产</v>
      </c>
      <c r="U76" s="47">
        <f>'第一批明细-原始'!Z76</f>
        <v>0</v>
      </c>
      <c r="V76" s="47">
        <f>'第一批明细-原始'!AA76</f>
        <v>0</v>
      </c>
    </row>
    <row r="77" ht="15" customHeight="1" spans="1:22">
      <c r="A77" s="49" t="str">
        <f>'第一批明细-原始'!I77</f>
        <v>物资供应处</v>
      </c>
      <c r="B77" s="48">
        <f>'第一批明细-原始'!AC77</f>
        <v>1</v>
      </c>
      <c r="C77" s="47">
        <f>'第一批明细-原始'!A77</f>
        <v>21000105508</v>
      </c>
      <c r="D77" s="47" t="str">
        <f>'第一批明细-原始'!C77</f>
        <v>施乐激光打印机</v>
      </c>
      <c r="E77" s="47" t="str">
        <f>'第一批明细-原始'!S77</f>
        <v>施乐M1055</v>
      </c>
      <c r="F77" s="47">
        <f>'第一批明细-原始'!R77</f>
        <v>0</v>
      </c>
      <c r="G77" s="47" t="str">
        <f>'第一批明细-原始'!H77</f>
        <v>生产运行科</v>
      </c>
      <c r="H77" s="47" t="str">
        <f>'第一批明细-原始'!Q77</f>
        <v>20030630</v>
      </c>
      <c r="I77" s="47" t="str">
        <f>'第一批明细-原始'!AD77</f>
        <v>/14</v>
      </c>
      <c r="J77" s="47" t="str">
        <f>'第一批明细-原始'!AF77</f>
        <v>生产设备类资产</v>
      </c>
      <c r="K77" s="47">
        <f>'第一批明细-原始'!E77</f>
        <v>2010601</v>
      </c>
      <c r="L77" s="47" t="str">
        <f>'第一批明细-原始'!F77</f>
        <v>打印设备</v>
      </c>
      <c r="M77" s="50">
        <f>'第一批明细-原始'!K77</f>
        <v>180</v>
      </c>
      <c r="N77" s="53">
        <f>'第一批明细-原始'!N77</f>
        <v>5.4</v>
      </c>
      <c r="O77" s="53">
        <f>'第一批明细-原始'!M77</f>
        <v>0</v>
      </c>
      <c r="P77" s="50">
        <f>'第一批明细-原始'!N77</f>
        <v>5.4</v>
      </c>
      <c r="Q77" s="47" t="str">
        <f>'第一批明细-原始'!W77</f>
        <v>已达使用年限并无修复价值</v>
      </c>
      <c r="R77" s="48">
        <f>'第一批明细-原始'!D77</f>
        <v>0</v>
      </c>
      <c r="S77" s="47">
        <f>'第一批明细-原始'!X77</f>
        <v>0</v>
      </c>
      <c r="T77" s="47" t="str">
        <f>'第一批明细-原始'!AF77</f>
        <v>生产设备类资产</v>
      </c>
      <c r="U77" s="47">
        <f>'第一批明细-原始'!Z77</f>
        <v>0</v>
      </c>
      <c r="V77" s="47">
        <f>'第一批明细-原始'!AA77</f>
        <v>0</v>
      </c>
    </row>
    <row r="78" ht="15" customHeight="1" spans="1:22">
      <c r="A78" s="49" t="str">
        <f>'第一批明细-原始'!I78</f>
        <v>物资供应处</v>
      </c>
      <c r="B78" s="48">
        <f>'第一批明细-原始'!AC78</f>
        <v>1</v>
      </c>
      <c r="C78" s="47">
        <f>'第一批明细-原始'!A78</f>
        <v>21000037491</v>
      </c>
      <c r="D78" s="47" t="str">
        <f>'第一批明细-原始'!C78</f>
        <v>索尼便携式计算机</v>
      </c>
      <c r="E78" s="47" t="str">
        <f>'第一批明细-原始'!S78</f>
        <v>sony</v>
      </c>
      <c r="F78" s="47">
        <f>'第一批明细-原始'!R78</f>
        <v>0</v>
      </c>
      <c r="G78" s="47" t="str">
        <f>'第一批明细-原始'!H78</f>
        <v>生产运行科</v>
      </c>
      <c r="H78" s="47" t="str">
        <f>'第一批明细-原始'!Q78</f>
        <v>20081220</v>
      </c>
      <c r="I78" s="47" t="str">
        <f>'第一批明细-原始'!AD78</f>
        <v>/13</v>
      </c>
      <c r="J78" s="47" t="str">
        <f>'第一批明细-原始'!AF78</f>
        <v>生产设备类资产</v>
      </c>
      <c r="K78" s="47">
        <f>'第一批明细-原始'!E78</f>
        <v>2010105</v>
      </c>
      <c r="L78" s="47" t="str">
        <f>'第一批明细-原始'!F78</f>
        <v>便携式计算机</v>
      </c>
      <c r="M78" s="50">
        <f>'第一批明细-原始'!K78</f>
        <v>12307.69</v>
      </c>
      <c r="N78" s="53">
        <f>'第一批明细-原始'!N78</f>
        <v>369.23</v>
      </c>
      <c r="O78" s="53">
        <f>'第一批明细-原始'!M78</f>
        <v>0</v>
      </c>
      <c r="P78" s="50">
        <f>'第一批明细-原始'!N78</f>
        <v>369.23</v>
      </c>
      <c r="Q78" s="47" t="str">
        <f>'第一批明细-原始'!W78</f>
        <v>已达使用年限并无修复价值</v>
      </c>
      <c r="R78" s="48">
        <f>'第一批明细-原始'!D78</f>
        <v>0</v>
      </c>
      <c r="S78" s="47">
        <f>'第一批明细-原始'!X78</f>
        <v>0</v>
      </c>
      <c r="T78" s="47" t="str">
        <f>'第一批明细-原始'!AF78</f>
        <v>生产设备类资产</v>
      </c>
      <c r="U78" s="47">
        <f>'第一批明细-原始'!Z78</f>
        <v>0</v>
      </c>
      <c r="V78" s="47">
        <f>'第一批明细-原始'!AA78</f>
        <v>0</v>
      </c>
    </row>
    <row r="79" ht="15" customHeight="1" spans="1:22">
      <c r="A79" s="49" t="str">
        <f>'第一批明细-原始'!I79</f>
        <v>物资供应处</v>
      </c>
      <c r="B79" s="48">
        <f>'第一批明细-原始'!AC79</f>
        <v>1</v>
      </c>
      <c r="C79" s="47">
        <f>'第一批明细-原始'!A79</f>
        <v>21000018113</v>
      </c>
      <c r="D79" s="47" t="str">
        <f>'第一批明细-原始'!C79</f>
        <v>GPS车载终端</v>
      </c>
      <c r="E79" s="47" t="str">
        <f>'第一批明细-原始'!S79</f>
        <v>CW-GA701</v>
      </c>
      <c r="F79" s="47">
        <f>'第一批明细-原始'!R79</f>
        <v>0</v>
      </c>
      <c r="G79" s="47" t="str">
        <f>'第一批明细-原始'!H79</f>
        <v>胜利物流中心</v>
      </c>
      <c r="H79" s="47" t="str">
        <f>'第一批明细-原始'!Q79</f>
        <v>20081231</v>
      </c>
      <c r="I79" s="47" t="str">
        <f>'第一批明细-原始'!AD79</f>
        <v>/12</v>
      </c>
      <c r="J79" s="47" t="str">
        <f>'第一批明细-原始'!AF79</f>
        <v>生产设备类资产</v>
      </c>
      <c r="K79" s="47">
        <f>'第一批明细-原始'!E79</f>
        <v>23012</v>
      </c>
      <c r="L79" s="47" t="str">
        <f>'第一批明细-原始'!F79</f>
        <v>卫星定位导航GPS设备</v>
      </c>
      <c r="M79" s="50">
        <f>'第一批明细-原始'!K79</f>
        <v>3000</v>
      </c>
      <c r="N79" s="53">
        <f>'第一批明细-原始'!N79</f>
        <v>1011.5</v>
      </c>
      <c r="O79" s="53">
        <f>'第一批明细-原始'!M79</f>
        <v>0</v>
      </c>
      <c r="P79" s="50">
        <f>'第一批明细-原始'!N79</f>
        <v>1011.5</v>
      </c>
      <c r="Q79" s="47" t="str">
        <f>'第一批明细-原始'!W79</f>
        <v>已达使用年限并无修复价值</v>
      </c>
      <c r="R79" s="48">
        <f>'第一批明细-原始'!D79</f>
        <v>0</v>
      </c>
      <c r="S79" s="47">
        <f>'第一批明细-原始'!X79</f>
        <v>0</v>
      </c>
      <c r="T79" s="47" t="str">
        <f>'第一批明细-原始'!AF79</f>
        <v>生产设备类资产</v>
      </c>
      <c r="U79" s="47">
        <f>'第一批明细-原始'!Z79</f>
        <v>0</v>
      </c>
      <c r="V79" s="47">
        <f>'第一批明细-原始'!AA79</f>
        <v>0</v>
      </c>
    </row>
    <row r="80" ht="15" customHeight="1" spans="1:22">
      <c r="A80" s="49" t="str">
        <f>'第一批明细-原始'!I80</f>
        <v>物资供应处</v>
      </c>
      <c r="B80" s="48">
        <f>'第一批明细-原始'!AC80</f>
        <v>1</v>
      </c>
      <c r="C80" s="47">
        <f>'第一批明细-原始'!A80</f>
        <v>21000018116</v>
      </c>
      <c r="D80" s="47" t="str">
        <f>'第一批明细-原始'!C80</f>
        <v>GPS车载终端</v>
      </c>
      <c r="E80" s="47" t="str">
        <f>'第一批明细-原始'!S80</f>
        <v>CW-GA701</v>
      </c>
      <c r="F80" s="47">
        <f>'第一批明细-原始'!R80</f>
        <v>0</v>
      </c>
      <c r="G80" s="47" t="str">
        <f>'第一批明细-原始'!H80</f>
        <v>胜利物流中心</v>
      </c>
      <c r="H80" s="47" t="str">
        <f>'第一批明细-原始'!Q80</f>
        <v>20081231</v>
      </c>
      <c r="I80" s="47" t="str">
        <f>'第一批明细-原始'!AD80</f>
        <v>/8</v>
      </c>
      <c r="J80" s="47" t="str">
        <f>'第一批明细-原始'!AF80</f>
        <v>计算机等信息类资产</v>
      </c>
      <c r="K80" s="47">
        <f>'第一批明细-原始'!E80</f>
        <v>23012</v>
      </c>
      <c r="L80" s="47" t="str">
        <f>'第一批明细-原始'!F80</f>
        <v>卫星定位导航GPS设备</v>
      </c>
      <c r="M80" s="50">
        <f>'第一批明细-原始'!K80</f>
        <v>3000</v>
      </c>
      <c r="N80" s="53">
        <f>'第一批明细-原始'!N80</f>
        <v>1011.5</v>
      </c>
      <c r="O80" s="53">
        <f>'第一批明细-原始'!M80</f>
        <v>0</v>
      </c>
      <c r="P80" s="50">
        <f>'第一批明细-原始'!N80</f>
        <v>1011.5</v>
      </c>
      <c r="Q80" s="47" t="str">
        <f>'第一批明细-原始'!W80</f>
        <v>已达使用年限并无修复价值</v>
      </c>
      <c r="R80" s="48">
        <f>'第一批明细-原始'!D80</f>
        <v>0</v>
      </c>
      <c r="S80" s="47">
        <f>'第一批明细-原始'!X80</f>
        <v>0</v>
      </c>
      <c r="T80" s="47" t="str">
        <f>'第一批明细-原始'!AF80</f>
        <v>计算机等信息类资产</v>
      </c>
      <c r="U80" s="47">
        <f>'第一批明细-原始'!Z80</f>
        <v>0</v>
      </c>
      <c r="V80" s="47">
        <f>'第一批明细-原始'!AA80</f>
        <v>0</v>
      </c>
    </row>
    <row r="81" ht="15" customHeight="1" spans="1:22">
      <c r="A81" s="49" t="str">
        <f>'第一批明细-原始'!I81</f>
        <v>物资供应处</v>
      </c>
      <c r="B81" s="48">
        <f>'第一批明细-原始'!AC81</f>
        <v>1</v>
      </c>
      <c r="C81" s="47">
        <f>'第一批明细-原始'!A81</f>
        <v>21000018118</v>
      </c>
      <c r="D81" s="47" t="str">
        <f>'第一批明细-原始'!C81</f>
        <v>GPS车载终端</v>
      </c>
      <c r="E81" s="47" t="str">
        <f>'第一批明细-原始'!S81</f>
        <v>CW-GA701</v>
      </c>
      <c r="F81" s="47">
        <f>'第一批明细-原始'!R81</f>
        <v>0</v>
      </c>
      <c r="G81" s="47" t="str">
        <f>'第一批明细-原始'!H81</f>
        <v>胜利物流中心</v>
      </c>
      <c r="H81" s="47" t="str">
        <f>'第一批明细-原始'!Q81</f>
        <v>20081231</v>
      </c>
      <c r="I81" s="47" t="str">
        <f>'第一批明细-原始'!AD81</f>
        <v>/8</v>
      </c>
      <c r="J81" s="47" t="str">
        <f>'第一批明细-原始'!AF81</f>
        <v>计算机等信息类资产</v>
      </c>
      <c r="K81" s="47">
        <f>'第一批明细-原始'!E81</f>
        <v>23012</v>
      </c>
      <c r="L81" s="47" t="str">
        <f>'第一批明细-原始'!F81</f>
        <v>卫星定位导航GPS设备</v>
      </c>
      <c r="M81" s="50">
        <f>'第一批明细-原始'!K81</f>
        <v>3000</v>
      </c>
      <c r="N81" s="53">
        <f>'第一批明细-原始'!N81</f>
        <v>1011.5</v>
      </c>
      <c r="O81" s="53">
        <f>'第一批明细-原始'!M81</f>
        <v>0</v>
      </c>
      <c r="P81" s="50">
        <f>'第一批明细-原始'!N81</f>
        <v>1011.5</v>
      </c>
      <c r="Q81" s="47" t="str">
        <f>'第一批明细-原始'!W81</f>
        <v>已达使用年限并无修复价值</v>
      </c>
      <c r="R81" s="48">
        <f>'第一批明细-原始'!D81</f>
        <v>0</v>
      </c>
      <c r="S81" s="47">
        <f>'第一批明细-原始'!X81</f>
        <v>0</v>
      </c>
      <c r="T81" s="47" t="str">
        <f>'第一批明细-原始'!AF81</f>
        <v>计算机等信息类资产</v>
      </c>
      <c r="U81" s="47">
        <f>'第一批明细-原始'!Z81</f>
        <v>0</v>
      </c>
      <c r="V81" s="47">
        <f>'第一批明细-原始'!AA81</f>
        <v>0</v>
      </c>
    </row>
    <row r="82" ht="15" customHeight="1" spans="1:22">
      <c r="A82" s="49" t="str">
        <f>'第一批明细-原始'!I82</f>
        <v>物资供应处</v>
      </c>
      <c r="B82" s="48">
        <f>'第一批明细-原始'!AC82</f>
        <v>1</v>
      </c>
      <c r="C82" s="47">
        <f>'第一批明细-原始'!A82</f>
        <v>21000018121</v>
      </c>
      <c r="D82" s="47" t="str">
        <f>'第一批明细-原始'!C82</f>
        <v>GPS车载终端</v>
      </c>
      <c r="E82" s="47" t="str">
        <f>'第一批明细-原始'!S82</f>
        <v>CW-GA701</v>
      </c>
      <c r="F82" s="47">
        <f>'第一批明细-原始'!R82</f>
        <v>0</v>
      </c>
      <c r="G82" s="47" t="str">
        <f>'第一批明细-原始'!H82</f>
        <v>胜利物流中心</v>
      </c>
      <c r="H82" s="47" t="str">
        <f>'第一批明细-原始'!Q82</f>
        <v>20081231</v>
      </c>
      <c r="I82" s="47" t="str">
        <f>'第一批明细-原始'!AD82</f>
        <v>/7</v>
      </c>
      <c r="J82" s="47" t="str">
        <f>'第一批明细-原始'!AF82</f>
        <v>生产设备类资产</v>
      </c>
      <c r="K82" s="47">
        <f>'第一批明细-原始'!E82</f>
        <v>23012</v>
      </c>
      <c r="L82" s="47" t="str">
        <f>'第一批明细-原始'!F82</f>
        <v>卫星定位导航GPS设备</v>
      </c>
      <c r="M82" s="50">
        <f>'第一批明细-原始'!K82</f>
        <v>3000</v>
      </c>
      <c r="N82" s="53">
        <f>'第一批明细-原始'!N82</f>
        <v>1011.5</v>
      </c>
      <c r="O82" s="53">
        <f>'第一批明细-原始'!M82</f>
        <v>0</v>
      </c>
      <c r="P82" s="50">
        <f>'第一批明细-原始'!N82</f>
        <v>1011.5</v>
      </c>
      <c r="Q82" s="47" t="str">
        <f>'第一批明细-原始'!W82</f>
        <v>已达使用年限并无修复价值</v>
      </c>
      <c r="R82" s="48">
        <f>'第一批明细-原始'!D82</f>
        <v>0</v>
      </c>
      <c r="S82" s="47">
        <f>'第一批明细-原始'!X82</f>
        <v>0</v>
      </c>
      <c r="T82" s="47" t="str">
        <f>'第一批明细-原始'!AF82</f>
        <v>生产设备类资产</v>
      </c>
      <c r="U82" s="47">
        <f>'第一批明细-原始'!Z82</f>
        <v>0</v>
      </c>
      <c r="V82" s="47">
        <f>'第一批明细-原始'!AA82</f>
        <v>0</v>
      </c>
    </row>
    <row r="83" ht="15" customHeight="1" spans="1:22">
      <c r="A83" s="49" t="str">
        <f>'第一批明细-原始'!I83</f>
        <v>物资供应处</v>
      </c>
      <c r="B83" s="48">
        <f>'第一批明细-原始'!AC83</f>
        <v>1</v>
      </c>
      <c r="C83" s="47">
        <f>'第一批明细-原始'!A83</f>
        <v>21000018123</v>
      </c>
      <c r="D83" s="47" t="str">
        <f>'第一批明细-原始'!C83</f>
        <v>GPS车载终端</v>
      </c>
      <c r="E83" s="47" t="str">
        <f>'第一批明细-原始'!S83</f>
        <v>CW-GA701</v>
      </c>
      <c r="F83" s="47">
        <f>'第一批明细-原始'!R83</f>
        <v>0</v>
      </c>
      <c r="G83" s="47" t="str">
        <f>'第一批明细-原始'!H83</f>
        <v>胜利物流中心</v>
      </c>
      <c r="H83" s="47" t="str">
        <f>'第一批明细-原始'!Q83</f>
        <v>20081231</v>
      </c>
      <c r="I83" s="47" t="str">
        <f>'第一批明细-原始'!AD83</f>
        <v>/6</v>
      </c>
      <c r="J83" s="47" t="str">
        <f>'第一批明细-原始'!AF83</f>
        <v>生产设备类资产</v>
      </c>
      <c r="K83" s="47">
        <f>'第一批明细-原始'!E83</f>
        <v>23012</v>
      </c>
      <c r="L83" s="47" t="str">
        <f>'第一批明细-原始'!F83</f>
        <v>卫星定位导航GPS设备</v>
      </c>
      <c r="M83" s="50">
        <f>'第一批明细-原始'!K83</f>
        <v>3000</v>
      </c>
      <c r="N83" s="53">
        <f>'第一批明细-原始'!N83</f>
        <v>1011.5</v>
      </c>
      <c r="O83" s="53">
        <f>'第一批明细-原始'!M83</f>
        <v>0</v>
      </c>
      <c r="P83" s="50">
        <f>'第一批明细-原始'!N83</f>
        <v>1011.5</v>
      </c>
      <c r="Q83" s="47" t="str">
        <f>'第一批明细-原始'!W83</f>
        <v>已达使用年限并无修复价值</v>
      </c>
      <c r="R83" s="48">
        <f>'第一批明细-原始'!D83</f>
        <v>0</v>
      </c>
      <c r="S83" s="47">
        <f>'第一批明细-原始'!X83</f>
        <v>0</v>
      </c>
      <c r="T83" s="47" t="str">
        <f>'第一批明细-原始'!AF83</f>
        <v>生产设备类资产</v>
      </c>
      <c r="U83" s="47">
        <f>'第一批明细-原始'!Z83</f>
        <v>0</v>
      </c>
      <c r="V83" s="47">
        <f>'第一批明细-原始'!AA83</f>
        <v>0</v>
      </c>
    </row>
    <row r="84" ht="15" customHeight="1" spans="1:22">
      <c r="A84" s="49" t="str">
        <f>'第一批明细-原始'!I84</f>
        <v>物资供应处</v>
      </c>
      <c r="B84" s="48">
        <f>'第一批明细-原始'!AC84</f>
        <v>1</v>
      </c>
      <c r="C84" s="47">
        <f>'第一批明细-原始'!A84</f>
        <v>21000018126</v>
      </c>
      <c r="D84" s="47" t="str">
        <f>'第一批明细-原始'!C84</f>
        <v>GPS车载终端</v>
      </c>
      <c r="E84" s="47" t="str">
        <f>'第一批明细-原始'!S84</f>
        <v>CW-GA701</v>
      </c>
      <c r="F84" s="47">
        <f>'第一批明细-原始'!R84</f>
        <v>0</v>
      </c>
      <c r="G84" s="47" t="str">
        <f>'第一批明细-原始'!H84</f>
        <v>胜利物流中心</v>
      </c>
      <c r="H84" s="47" t="str">
        <f>'第一批明细-原始'!Q84</f>
        <v>20081231</v>
      </c>
      <c r="I84" s="47" t="str">
        <f>'第一批明细-原始'!AD84</f>
        <v>/4</v>
      </c>
      <c r="J84" s="47" t="str">
        <f>'第一批明细-原始'!AF84</f>
        <v>计算机等信息类资产</v>
      </c>
      <c r="K84" s="47">
        <f>'第一批明细-原始'!E84</f>
        <v>23012</v>
      </c>
      <c r="L84" s="47" t="str">
        <f>'第一批明细-原始'!F84</f>
        <v>卫星定位导航GPS设备</v>
      </c>
      <c r="M84" s="50">
        <f>'第一批明细-原始'!K84</f>
        <v>3000</v>
      </c>
      <c r="N84" s="53">
        <f>'第一批明细-原始'!N84</f>
        <v>1011.5</v>
      </c>
      <c r="O84" s="53">
        <f>'第一批明细-原始'!M84</f>
        <v>0</v>
      </c>
      <c r="P84" s="50">
        <f>'第一批明细-原始'!N84</f>
        <v>1011.5</v>
      </c>
      <c r="Q84" s="47" t="str">
        <f>'第一批明细-原始'!W84</f>
        <v>已达使用年限并无修复价值</v>
      </c>
      <c r="R84" s="48">
        <f>'第一批明细-原始'!D84</f>
        <v>0</v>
      </c>
      <c r="S84" s="47">
        <f>'第一批明细-原始'!X84</f>
        <v>0</v>
      </c>
      <c r="T84" s="47" t="str">
        <f>'第一批明细-原始'!AF84</f>
        <v>计算机等信息类资产</v>
      </c>
      <c r="U84" s="47">
        <f>'第一批明细-原始'!Z84</f>
        <v>0</v>
      </c>
      <c r="V84" s="47">
        <f>'第一批明细-原始'!AA84</f>
        <v>0</v>
      </c>
    </row>
    <row r="85" ht="15" customHeight="1" spans="1:22">
      <c r="A85" s="49" t="str">
        <f>'第一批明细-原始'!I85</f>
        <v>物资供应处</v>
      </c>
      <c r="B85" s="48">
        <f>'第一批明细-原始'!AC85</f>
        <v>1</v>
      </c>
      <c r="C85" s="47">
        <f>'第一批明细-原始'!A85</f>
        <v>21000018128</v>
      </c>
      <c r="D85" s="47" t="str">
        <f>'第一批明细-原始'!C85</f>
        <v>GPS车载终端</v>
      </c>
      <c r="E85" s="47" t="str">
        <f>'第一批明细-原始'!S85</f>
        <v>CW701</v>
      </c>
      <c r="F85" s="47">
        <f>'第一批明细-原始'!R85</f>
        <v>0</v>
      </c>
      <c r="G85" s="47" t="str">
        <f>'第一批明细-原始'!H85</f>
        <v>胜利物流中心</v>
      </c>
      <c r="H85" s="47" t="str">
        <f>'第一批明细-原始'!Q85</f>
        <v>20081231</v>
      </c>
      <c r="I85" s="47" t="str">
        <f>'第一批明细-原始'!AD85</f>
        <v>/13</v>
      </c>
      <c r="J85" s="47" t="str">
        <f>'第一批明细-原始'!AF85</f>
        <v>生产设备类资产</v>
      </c>
      <c r="K85" s="47">
        <f>'第一批明细-原始'!E85</f>
        <v>23012</v>
      </c>
      <c r="L85" s="47" t="str">
        <f>'第一批明细-原始'!F85</f>
        <v>卫星定位导航GPS设备</v>
      </c>
      <c r="M85" s="50">
        <f>'第一批明细-原始'!K85</f>
        <v>3000</v>
      </c>
      <c r="N85" s="53">
        <f>'第一批明细-原始'!N85</f>
        <v>1011.5</v>
      </c>
      <c r="O85" s="53">
        <f>'第一批明细-原始'!M85</f>
        <v>0</v>
      </c>
      <c r="P85" s="50">
        <f>'第一批明细-原始'!N85</f>
        <v>1011.5</v>
      </c>
      <c r="Q85" s="47" t="str">
        <f>'第一批明细-原始'!W85</f>
        <v>已达使用年限并无修复价值</v>
      </c>
      <c r="R85" s="48">
        <f>'第一批明细-原始'!D85</f>
        <v>0</v>
      </c>
      <c r="S85" s="47">
        <f>'第一批明细-原始'!X85</f>
        <v>0</v>
      </c>
      <c r="T85" s="47" t="str">
        <f>'第一批明细-原始'!AF85</f>
        <v>生产设备类资产</v>
      </c>
      <c r="U85" s="47">
        <f>'第一批明细-原始'!Z85</f>
        <v>0</v>
      </c>
      <c r="V85" s="47">
        <f>'第一批明细-原始'!AA85</f>
        <v>0</v>
      </c>
    </row>
    <row r="86" ht="15" customHeight="1" spans="1:22">
      <c r="A86" s="49" t="str">
        <f>'第一批明细-原始'!I86</f>
        <v>物资供应处</v>
      </c>
      <c r="B86" s="48">
        <f>'第一批明细-原始'!AC86</f>
        <v>1</v>
      </c>
      <c r="C86" s="47">
        <f>'第一批明细-原始'!A86</f>
        <v>21000018131</v>
      </c>
      <c r="D86" s="47" t="str">
        <f>'第一批明细-原始'!C86</f>
        <v>GPS车载终端</v>
      </c>
      <c r="E86" s="47" t="str">
        <f>'第一批明细-原始'!S86</f>
        <v>CW-GA701</v>
      </c>
      <c r="F86" s="47">
        <f>'第一批明细-原始'!R86</f>
        <v>0</v>
      </c>
      <c r="G86" s="47" t="str">
        <f>'第一批明细-原始'!H86</f>
        <v>胜利物流中心</v>
      </c>
      <c r="H86" s="47" t="str">
        <f>'第一批明细-原始'!Q86</f>
        <v>20081231</v>
      </c>
      <c r="I86" s="47" t="str">
        <f>'第一批明细-原始'!AD86</f>
        <v>/11</v>
      </c>
      <c r="J86" s="47" t="str">
        <f>'第一批明细-原始'!AF86</f>
        <v>生产设备类资产</v>
      </c>
      <c r="K86" s="47">
        <f>'第一批明细-原始'!E86</f>
        <v>23012</v>
      </c>
      <c r="L86" s="47" t="str">
        <f>'第一批明细-原始'!F86</f>
        <v>卫星定位导航GPS设备</v>
      </c>
      <c r="M86" s="50">
        <f>'第一批明细-原始'!K86</f>
        <v>3000</v>
      </c>
      <c r="N86" s="53">
        <f>'第一批明细-原始'!N86</f>
        <v>1011.5</v>
      </c>
      <c r="O86" s="53">
        <f>'第一批明细-原始'!M86</f>
        <v>0</v>
      </c>
      <c r="P86" s="50">
        <f>'第一批明细-原始'!N86</f>
        <v>1011.5</v>
      </c>
      <c r="Q86" s="47" t="str">
        <f>'第一批明细-原始'!W86</f>
        <v>已达使用年限并无修复价值</v>
      </c>
      <c r="R86" s="48">
        <f>'第一批明细-原始'!D86</f>
        <v>0</v>
      </c>
      <c r="S86" s="47">
        <f>'第一批明细-原始'!X86</f>
        <v>0</v>
      </c>
      <c r="T86" s="47" t="str">
        <f>'第一批明细-原始'!AF86</f>
        <v>生产设备类资产</v>
      </c>
      <c r="U86" s="47">
        <f>'第一批明细-原始'!Z86</f>
        <v>0</v>
      </c>
      <c r="V86" s="47">
        <f>'第一批明细-原始'!AA86</f>
        <v>0</v>
      </c>
    </row>
    <row r="87" ht="15" customHeight="1" spans="1:22">
      <c r="A87" s="49" t="str">
        <f>'第一批明细-原始'!I87</f>
        <v>物资供应处</v>
      </c>
      <c r="B87" s="48">
        <f>'第一批明细-原始'!AC87</f>
        <v>1</v>
      </c>
      <c r="C87" s="47">
        <f>'第一批明细-原始'!A87</f>
        <v>21000018133</v>
      </c>
      <c r="D87" s="47" t="str">
        <f>'第一批明细-原始'!C87</f>
        <v>GPS车载终端</v>
      </c>
      <c r="E87" s="47" t="str">
        <f>'第一批明细-原始'!S87</f>
        <v>CW-GA701</v>
      </c>
      <c r="F87" s="47">
        <f>'第一批明细-原始'!R87</f>
        <v>0</v>
      </c>
      <c r="G87" s="47" t="str">
        <f>'第一批明细-原始'!H87</f>
        <v>胜利物流中心</v>
      </c>
      <c r="H87" s="47" t="str">
        <f>'第一批明细-原始'!Q87</f>
        <v>20081231</v>
      </c>
      <c r="I87" s="47" t="str">
        <f>'第一批明细-原始'!AD87</f>
        <v>/17</v>
      </c>
      <c r="J87" s="47" t="str">
        <f>'第一批明细-原始'!AF87</f>
        <v>电力设施</v>
      </c>
      <c r="K87" s="47">
        <f>'第一批明细-原始'!E87</f>
        <v>23012</v>
      </c>
      <c r="L87" s="47" t="str">
        <f>'第一批明细-原始'!F87</f>
        <v>卫星定位导航GPS设备</v>
      </c>
      <c r="M87" s="50">
        <f>'第一批明细-原始'!K87</f>
        <v>3000</v>
      </c>
      <c r="N87" s="53">
        <f>'第一批明细-原始'!N87</f>
        <v>1011.5</v>
      </c>
      <c r="O87" s="53">
        <f>'第一批明细-原始'!M87</f>
        <v>0</v>
      </c>
      <c r="P87" s="50">
        <f>'第一批明细-原始'!N87</f>
        <v>1011.5</v>
      </c>
      <c r="Q87" s="47" t="str">
        <f>'第一批明细-原始'!W87</f>
        <v>已达使用年限并无修复价值</v>
      </c>
      <c r="R87" s="48">
        <f>'第一批明细-原始'!D87</f>
        <v>0</v>
      </c>
      <c r="S87" s="47">
        <f>'第一批明细-原始'!X87</f>
        <v>0</v>
      </c>
      <c r="T87" s="47" t="str">
        <f>'第一批明细-原始'!AF87</f>
        <v>电力设施</v>
      </c>
      <c r="U87" s="47">
        <f>'第一批明细-原始'!Z87</f>
        <v>0</v>
      </c>
      <c r="V87" s="47">
        <f>'第一批明细-原始'!AA87</f>
        <v>0</v>
      </c>
    </row>
    <row r="88" ht="15" customHeight="1" spans="1:22">
      <c r="A88" s="49" t="str">
        <f>'第一批明细-原始'!I88</f>
        <v>物资供应处</v>
      </c>
      <c r="B88" s="48">
        <f>'第一批明细-原始'!AC88</f>
        <v>1</v>
      </c>
      <c r="C88" s="47">
        <f>'第一批明细-原始'!A88</f>
        <v>21000018136</v>
      </c>
      <c r="D88" s="47" t="str">
        <f>'第一批明细-原始'!C88</f>
        <v>GPS车载终端</v>
      </c>
      <c r="E88" s="47" t="str">
        <f>'第一批明细-原始'!S88</f>
        <v>CW-GA701</v>
      </c>
      <c r="F88" s="47">
        <f>'第一批明细-原始'!R88</f>
        <v>0</v>
      </c>
      <c r="G88" s="47" t="str">
        <f>'第一批明细-原始'!H88</f>
        <v>胜利物流中心</v>
      </c>
      <c r="H88" s="47" t="str">
        <f>'第一批明细-原始'!Q88</f>
        <v>20081231</v>
      </c>
      <c r="I88" s="47" t="str">
        <f>'第一批明细-原始'!AD88</f>
        <v>/17</v>
      </c>
      <c r="J88" s="47" t="str">
        <f>'第一批明细-原始'!AF88</f>
        <v>电力设施</v>
      </c>
      <c r="K88" s="47">
        <f>'第一批明细-原始'!E88</f>
        <v>23012</v>
      </c>
      <c r="L88" s="47" t="str">
        <f>'第一批明细-原始'!F88</f>
        <v>卫星定位导航GPS设备</v>
      </c>
      <c r="M88" s="50">
        <f>'第一批明细-原始'!K88</f>
        <v>3000</v>
      </c>
      <c r="N88" s="53">
        <f>'第一批明细-原始'!N88</f>
        <v>1011.5</v>
      </c>
      <c r="O88" s="53">
        <f>'第一批明细-原始'!M88</f>
        <v>0</v>
      </c>
      <c r="P88" s="50">
        <f>'第一批明细-原始'!N88</f>
        <v>1011.5</v>
      </c>
      <c r="Q88" s="47" t="str">
        <f>'第一批明细-原始'!W88</f>
        <v>已达使用年限并无修复价值</v>
      </c>
      <c r="R88" s="48">
        <f>'第一批明细-原始'!D88</f>
        <v>0</v>
      </c>
      <c r="S88" s="47">
        <f>'第一批明细-原始'!X88</f>
        <v>0</v>
      </c>
      <c r="T88" s="47" t="str">
        <f>'第一批明细-原始'!AF88</f>
        <v>电力设施</v>
      </c>
      <c r="U88" s="47">
        <f>'第一批明细-原始'!Z88</f>
        <v>0</v>
      </c>
      <c r="V88" s="47">
        <f>'第一批明细-原始'!AA88</f>
        <v>0</v>
      </c>
    </row>
    <row r="89" ht="15" customHeight="1" spans="1:22">
      <c r="A89" s="49" t="str">
        <f>'第一批明细-原始'!I89</f>
        <v>物资供应处</v>
      </c>
      <c r="B89" s="48">
        <f>'第一批明细-原始'!AC89</f>
        <v>1</v>
      </c>
      <c r="C89" s="47">
        <f>'第一批明细-原始'!A89</f>
        <v>21000018141</v>
      </c>
      <c r="D89" s="47" t="str">
        <f>'第一批明细-原始'!C89</f>
        <v>GPS车载终端</v>
      </c>
      <c r="E89" s="47" t="str">
        <f>'第一批明细-原始'!S89</f>
        <v>CW-GA701</v>
      </c>
      <c r="F89" s="47">
        <f>'第一批明细-原始'!R89</f>
        <v>0</v>
      </c>
      <c r="G89" s="47" t="str">
        <f>'第一批明细-原始'!H89</f>
        <v>胜利物流中心</v>
      </c>
      <c r="H89" s="47" t="str">
        <f>'第一批明细-原始'!Q89</f>
        <v>20081231</v>
      </c>
      <c r="I89" s="47" t="str">
        <f>'第一批明细-原始'!AD89</f>
        <v>/17</v>
      </c>
      <c r="J89" s="47" t="str">
        <f>'第一批明细-原始'!AF89</f>
        <v>电力设施</v>
      </c>
      <c r="K89" s="47">
        <f>'第一批明细-原始'!E89</f>
        <v>23012</v>
      </c>
      <c r="L89" s="47" t="str">
        <f>'第一批明细-原始'!F89</f>
        <v>卫星定位导航GPS设备</v>
      </c>
      <c r="M89" s="50">
        <f>'第一批明细-原始'!K89</f>
        <v>3000</v>
      </c>
      <c r="N89" s="53">
        <f>'第一批明细-原始'!N89</f>
        <v>1011.5</v>
      </c>
      <c r="O89" s="53">
        <f>'第一批明细-原始'!M89</f>
        <v>0</v>
      </c>
      <c r="P89" s="50">
        <f>'第一批明细-原始'!N89</f>
        <v>1011.5</v>
      </c>
      <c r="Q89" s="47" t="str">
        <f>'第一批明细-原始'!W89</f>
        <v>已达使用年限并无修复价值</v>
      </c>
      <c r="R89" s="48">
        <f>'第一批明细-原始'!D89</f>
        <v>0</v>
      </c>
      <c r="S89" s="47">
        <f>'第一批明细-原始'!X89</f>
        <v>0</v>
      </c>
      <c r="T89" s="47" t="str">
        <f>'第一批明细-原始'!AF89</f>
        <v>电力设施</v>
      </c>
      <c r="U89" s="47">
        <f>'第一批明细-原始'!Z89</f>
        <v>0</v>
      </c>
      <c r="V89" s="47">
        <f>'第一批明细-原始'!AA89</f>
        <v>0</v>
      </c>
    </row>
    <row r="90" ht="15" customHeight="1" spans="1:22">
      <c r="A90" s="49" t="str">
        <f>'第一批明细-原始'!I90</f>
        <v>物资供应处</v>
      </c>
      <c r="B90" s="48">
        <f>'第一批明细-原始'!AC90</f>
        <v>1</v>
      </c>
      <c r="C90" s="47">
        <f>'第一批明细-原始'!A90</f>
        <v>21000018143</v>
      </c>
      <c r="D90" s="47" t="str">
        <f>'第一批明细-原始'!C90</f>
        <v>GPS车载终端</v>
      </c>
      <c r="E90" s="47" t="str">
        <f>'第一批明细-原始'!S90</f>
        <v>CW-GA701</v>
      </c>
      <c r="F90" s="47">
        <f>'第一批明细-原始'!R90</f>
        <v>0</v>
      </c>
      <c r="G90" s="47" t="str">
        <f>'第一批明细-原始'!H90</f>
        <v>胜利物流中心</v>
      </c>
      <c r="H90" s="47" t="str">
        <f>'第一批明细-原始'!Q90</f>
        <v>20081231</v>
      </c>
      <c r="I90" s="47" t="str">
        <f>'第一批明细-原始'!AD90</f>
        <v>/17</v>
      </c>
      <c r="J90" s="47" t="str">
        <f>'第一批明细-原始'!AF90</f>
        <v>电力设施</v>
      </c>
      <c r="K90" s="47">
        <f>'第一批明细-原始'!E90</f>
        <v>23012</v>
      </c>
      <c r="L90" s="47" t="str">
        <f>'第一批明细-原始'!F90</f>
        <v>卫星定位导航GPS设备</v>
      </c>
      <c r="M90" s="50">
        <f>'第一批明细-原始'!K90</f>
        <v>3000</v>
      </c>
      <c r="N90" s="53">
        <f>'第一批明细-原始'!N90</f>
        <v>1011.5</v>
      </c>
      <c r="O90" s="53">
        <f>'第一批明细-原始'!M90</f>
        <v>0</v>
      </c>
      <c r="P90" s="50">
        <f>'第一批明细-原始'!N90</f>
        <v>1011.5</v>
      </c>
      <c r="Q90" s="47" t="str">
        <f>'第一批明细-原始'!W90</f>
        <v>已达使用年限并无修复价值</v>
      </c>
      <c r="R90" s="48">
        <f>'第一批明细-原始'!D90</f>
        <v>0</v>
      </c>
      <c r="S90" s="47">
        <f>'第一批明细-原始'!X90</f>
        <v>0</v>
      </c>
      <c r="T90" s="47" t="str">
        <f>'第一批明细-原始'!AF90</f>
        <v>电力设施</v>
      </c>
      <c r="U90" s="47">
        <f>'第一批明细-原始'!Z90</f>
        <v>0</v>
      </c>
      <c r="V90" s="47">
        <f>'第一批明细-原始'!AA90</f>
        <v>0</v>
      </c>
    </row>
    <row r="91" ht="15" customHeight="1" spans="1:22">
      <c r="A91" s="49" t="str">
        <f>'第一批明细-原始'!I91</f>
        <v>物资供应处</v>
      </c>
      <c r="B91" s="48">
        <f>'第一批明细-原始'!AC91</f>
        <v>1</v>
      </c>
      <c r="C91" s="47">
        <f>'第一批明细-原始'!A91</f>
        <v>21000018146</v>
      </c>
      <c r="D91" s="47" t="str">
        <f>'第一批明细-原始'!C91</f>
        <v>GPS车载终端</v>
      </c>
      <c r="E91" s="47" t="str">
        <f>'第一批明细-原始'!S91</f>
        <v>CW-GA701</v>
      </c>
      <c r="F91" s="47" t="str">
        <f>'第一批明细-原始'!R91</f>
        <v>0</v>
      </c>
      <c r="G91" s="47" t="str">
        <f>'第一批明细-原始'!H91</f>
        <v>胜利物流中心</v>
      </c>
      <c r="H91" s="47" t="str">
        <f>'第一批明细-原始'!Q91</f>
        <v>20081231</v>
      </c>
      <c r="I91" s="47" t="str">
        <f>'第一批明细-原始'!AD91</f>
        <v>/22</v>
      </c>
      <c r="J91" s="47" t="str">
        <f>'第一批明细-原始'!AF91</f>
        <v>计算机等信息类资产</v>
      </c>
      <c r="K91" s="47">
        <f>'第一批明细-原始'!E91</f>
        <v>23012</v>
      </c>
      <c r="L91" s="47" t="str">
        <f>'第一批明细-原始'!F91</f>
        <v>卫星定位导航GPS设备</v>
      </c>
      <c r="M91" s="50">
        <f>'第一批明细-原始'!K91</f>
        <v>3000</v>
      </c>
      <c r="N91" s="53">
        <f>'第一批明细-原始'!N91</f>
        <v>1011.5</v>
      </c>
      <c r="O91" s="53">
        <f>'第一批明细-原始'!M91</f>
        <v>0</v>
      </c>
      <c r="P91" s="50">
        <f>'第一批明细-原始'!N91</f>
        <v>1011.5</v>
      </c>
      <c r="Q91" s="47" t="str">
        <f>'第一批明细-原始'!W91</f>
        <v>已达使用年限并无修复价值</v>
      </c>
      <c r="R91" s="48">
        <f>'第一批明细-原始'!D91</f>
        <v>0</v>
      </c>
      <c r="S91" s="47">
        <f>'第一批明细-原始'!X91</f>
        <v>0</v>
      </c>
      <c r="T91" s="47" t="str">
        <f>'第一批明细-原始'!AF91</f>
        <v>计算机等信息类资产</v>
      </c>
      <c r="U91" s="47">
        <f>'第一批明细-原始'!Z91</f>
        <v>0</v>
      </c>
      <c r="V91" s="47">
        <f>'第一批明细-原始'!AA91</f>
        <v>0</v>
      </c>
    </row>
    <row r="92" ht="15" customHeight="1" spans="1:22">
      <c r="A92" s="49" t="str">
        <f>'第一批明细-原始'!I92</f>
        <v>物资供应处</v>
      </c>
      <c r="B92" s="48">
        <f>'第一批明细-原始'!AC92</f>
        <v>1</v>
      </c>
      <c r="C92" s="47">
        <f>'第一批明细-原始'!A92</f>
        <v>21000018148</v>
      </c>
      <c r="D92" s="47" t="str">
        <f>'第一批明细-原始'!C92</f>
        <v>GPS车载终端</v>
      </c>
      <c r="E92" s="47" t="str">
        <f>'第一批明细-原始'!S92</f>
        <v>CW-GA701</v>
      </c>
      <c r="F92" s="47">
        <f>'第一批明细-原始'!R92</f>
        <v>0</v>
      </c>
      <c r="G92" s="47" t="str">
        <f>'第一批明细-原始'!H92</f>
        <v>胜利物流中心</v>
      </c>
      <c r="H92" s="47" t="str">
        <f>'第一批明细-原始'!Q92</f>
        <v>20081231</v>
      </c>
      <c r="I92" s="47" t="str">
        <f>'第一批明细-原始'!AD92</f>
        <v>/15</v>
      </c>
      <c r="J92" s="47" t="str">
        <f>'第一批明细-原始'!AF92</f>
        <v>生产设备类资产</v>
      </c>
      <c r="K92" s="47">
        <f>'第一批明细-原始'!E92</f>
        <v>23012</v>
      </c>
      <c r="L92" s="47" t="str">
        <f>'第一批明细-原始'!F92</f>
        <v>卫星定位导航GPS设备</v>
      </c>
      <c r="M92" s="50">
        <f>'第一批明细-原始'!K92</f>
        <v>3000</v>
      </c>
      <c r="N92" s="53">
        <f>'第一批明细-原始'!N92</f>
        <v>1011.5</v>
      </c>
      <c r="O92" s="53">
        <f>'第一批明细-原始'!M92</f>
        <v>0</v>
      </c>
      <c r="P92" s="50">
        <f>'第一批明细-原始'!N92</f>
        <v>1011.5</v>
      </c>
      <c r="Q92" s="47" t="str">
        <f>'第一批明细-原始'!W92</f>
        <v>已达使用年限并无修复价值</v>
      </c>
      <c r="R92" s="48">
        <f>'第一批明细-原始'!D92</f>
        <v>0</v>
      </c>
      <c r="S92" s="47">
        <f>'第一批明细-原始'!X92</f>
        <v>0</v>
      </c>
      <c r="T92" s="47" t="str">
        <f>'第一批明细-原始'!AF92</f>
        <v>生产设备类资产</v>
      </c>
      <c r="U92" s="47">
        <f>'第一批明细-原始'!Z92</f>
        <v>0</v>
      </c>
      <c r="V92" s="47">
        <f>'第一批明细-原始'!AA92</f>
        <v>0</v>
      </c>
    </row>
    <row r="93" ht="15" customHeight="1" spans="1:22">
      <c r="A93" s="49" t="str">
        <f>'第一批明细-原始'!I93</f>
        <v>物资供应处</v>
      </c>
      <c r="B93" s="48">
        <f>'第一批明细-原始'!AC93</f>
        <v>1</v>
      </c>
      <c r="C93" s="47">
        <f>'第一批明细-原始'!A93</f>
        <v>21000018149</v>
      </c>
      <c r="D93" s="47" t="str">
        <f>'第一批明细-原始'!C93</f>
        <v>GPS车载终端</v>
      </c>
      <c r="E93" s="47" t="str">
        <f>'第一批明细-原始'!S93</f>
        <v>CW-GA701</v>
      </c>
      <c r="F93" s="47">
        <f>'第一批明细-原始'!R93</f>
        <v>0</v>
      </c>
      <c r="G93" s="47" t="str">
        <f>'第一批明细-原始'!H93</f>
        <v>胜利物流中心</v>
      </c>
      <c r="H93" s="47" t="str">
        <f>'第一批明细-原始'!Q93</f>
        <v>20081231</v>
      </c>
      <c r="I93" s="47" t="str">
        <f>'第一批明细-原始'!AD93</f>
        <v>/18</v>
      </c>
      <c r="J93" s="47" t="str">
        <f>'第一批明细-原始'!AF93</f>
        <v>计算机等信息类资产</v>
      </c>
      <c r="K93" s="47">
        <f>'第一批明细-原始'!E93</f>
        <v>23012</v>
      </c>
      <c r="L93" s="47" t="str">
        <f>'第一批明细-原始'!F93</f>
        <v>卫星定位导航GPS设备</v>
      </c>
      <c r="M93" s="50">
        <f>'第一批明细-原始'!K93</f>
        <v>3000</v>
      </c>
      <c r="N93" s="53">
        <f>'第一批明细-原始'!N93</f>
        <v>1011.5</v>
      </c>
      <c r="O93" s="53">
        <f>'第一批明细-原始'!M93</f>
        <v>0</v>
      </c>
      <c r="P93" s="50">
        <f>'第一批明细-原始'!N93</f>
        <v>1011.5</v>
      </c>
      <c r="Q93" s="47" t="str">
        <f>'第一批明细-原始'!W93</f>
        <v>已达使用年限并无修复价值</v>
      </c>
      <c r="R93" s="48">
        <f>'第一批明细-原始'!D93</f>
        <v>0</v>
      </c>
      <c r="S93" s="47">
        <f>'第一批明细-原始'!X93</f>
        <v>0</v>
      </c>
      <c r="T93" s="47" t="str">
        <f>'第一批明细-原始'!AF93</f>
        <v>计算机等信息类资产</v>
      </c>
      <c r="U93" s="47">
        <f>'第一批明细-原始'!Z93</f>
        <v>0</v>
      </c>
      <c r="V93" s="47">
        <f>'第一批明细-原始'!AA93</f>
        <v>0</v>
      </c>
    </row>
    <row r="94" ht="15" customHeight="1" spans="1:22">
      <c r="A94" s="49" t="str">
        <f>'第一批明细-原始'!I94</f>
        <v>物资供应处</v>
      </c>
      <c r="B94" s="48">
        <f>'第一批明细-原始'!AC94</f>
        <v>1</v>
      </c>
      <c r="C94" s="47">
        <f>'第一批明细-原始'!A94</f>
        <v>21000018150</v>
      </c>
      <c r="D94" s="47" t="str">
        <f>'第一批明细-原始'!C94</f>
        <v>GPS车载终端</v>
      </c>
      <c r="E94" s="47" t="str">
        <f>'第一批明细-原始'!S94</f>
        <v>CW-GA701</v>
      </c>
      <c r="F94" s="47">
        <f>'第一批明细-原始'!R94</f>
        <v>0</v>
      </c>
      <c r="G94" s="47" t="str">
        <f>'第一批明细-原始'!H94</f>
        <v>胜利物流中心</v>
      </c>
      <c r="H94" s="47" t="str">
        <f>'第一批明细-原始'!Q94</f>
        <v>20081231</v>
      </c>
      <c r="I94" s="47" t="str">
        <f>'第一批明细-原始'!AD94</f>
        <v>/15</v>
      </c>
      <c r="J94" s="47" t="str">
        <f>'第一批明细-原始'!AF94</f>
        <v>计算机等信息类资产</v>
      </c>
      <c r="K94" s="47">
        <f>'第一批明细-原始'!E94</f>
        <v>23012</v>
      </c>
      <c r="L94" s="47" t="str">
        <f>'第一批明细-原始'!F94</f>
        <v>卫星定位导航GPS设备</v>
      </c>
      <c r="M94" s="50">
        <f>'第一批明细-原始'!K94</f>
        <v>3000</v>
      </c>
      <c r="N94" s="53">
        <f>'第一批明细-原始'!N94</f>
        <v>1011.5</v>
      </c>
      <c r="O94" s="53">
        <f>'第一批明细-原始'!M94</f>
        <v>0</v>
      </c>
      <c r="P94" s="50">
        <f>'第一批明细-原始'!N94</f>
        <v>1011.5</v>
      </c>
      <c r="Q94" s="47" t="str">
        <f>'第一批明细-原始'!W94</f>
        <v>已达使用年限并无修复价值</v>
      </c>
      <c r="R94" s="48">
        <f>'第一批明细-原始'!D94</f>
        <v>0</v>
      </c>
      <c r="S94" s="47">
        <f>'第一批明细-原始'!X94</f>
        <v>0</v>
      </c>
      <c r="T94" s="47" t="str">
        <f>'第一批明细-原始'!AF94</f>
        <v>计算机等信息类资产</v>
      </c>
      <c r="U94" s="47">
        <f>'第一批明细-原始'!Z94</f>
        <v>0</v>
      </c>
      <c r="V94" s="47">
        <f>'第一批明细-原始'!AA94</f>
        <v>0</v>
      </c>
    </row>
    <row r="95" ht="15" customHeight="1" spans="1:22">
      <c r="A95" s="49" t="str">
        <f>'第一批明细-原始'!I95</f>
        <v>物资供应处</v>
      </c>
      <c r="B95" s="48">
        <f>'第一批明细-原始'!AC95</f>
        <v>1</v>
      </c>
      <c r="C95" s="47">
        <f>'第一批明细-原始'!A95</f>
        <v>21000018151</v>
      </c>
      <c r="D95" s="47" t="str">
        <f>'第一批明细-原始'!C95</f>
        <v>GPS车载终端</v>
      </c>
      <c r="E95" s="47" t="str">
        <f>'第一批明细-原始'!S95</f>
        <v>CW-GA701</v>
      </c>
      <c r="F95" s="47">
        <f>'第一批明细-原始'!R95</f>
        <v>0</v>
      </c>
      <c r="G95" s="47" t="str">
        <f>'第一批明细-原始'!H95</f>
        <v>胜利物流中心</v>
      </c>
      <c r="H95" s="47" t="str">
        <f>'第一批明细-原始'!Q95</f>
        <v>20081231</v>
      </c>
      <c r="I95" s="47" t="str">
        <f>'第一批明细-原始'!AD95</f>
        <v>/7</v>
      </c>
      <c r="J95" s="47" t="str">
        <f>'第一批明细-原始'!AF95</f>
        <v>计算机等信息类资产</v>
      </c>
      <c r="K95" s="47">
        <f>'第一批明细-原始'!E95</f>
        <v>23012</v>
      </c>
      <c r="L95" s="47" t="str">
        <f>'第一批明细-原始'!F95</f>
        <v>卫星定位导航GPS设备</v>
      </c>
      <c r="M95" s="50">
        <f>'第一批明细-原始'!K95</f>
        <v>3000</v>
      </c>
      <c r="N95" s="53">
        <f>'第一批明细-原始'!N95</f>
        <v>1011.5</v>
      </c>
      <c r="O95" s="53">
        <f>'第一批明细-原始'!M95</f>
        <v>0</v>
      </c>
      <c r="P95" s="50">
        <f>'第一批明细-原始'!N95</f>
        <v>1011.5</v>
      </c>
      <c r="Q95" s="47" t="str">
        <f>'第一批明细-原始'!W95</f>
        <v>已达使用年限并无修复价值</v>
      </c>
      <c r="R95" s="48">
        <f>'第一批明细-原始'!D95</f>
        <v>0</v>
      </c>
      <c r="S95" s="47">
        <f>'第一批明细-原始'!X95</f>
        <v>0</v>
      </c>
      <c r="T95" s="47" t="str">
        <f>'第一批明细-原始'!AF95</f>
        <v>计算机等信息类资产</v>
      </c>
      <c r="U95" s="47">
        <f>'第一批明细-原始'!Z95</f>
        <v>0</v>
      </c>
      <c r="V95" s="47">
        <f>'第一批明细-原始'!AA95</f>
        <v>0</v>
      </c>
    </row>
    <row r="96" ht="15" customHeight="1" spans="1:22">
      <c r="A96" s="49" t="str">
        <f>'第一批明细-原始'!I96</f>
        <v>物资供应处</v>
      </c>
      <c r="B96" s="48">
        <f>'第一批明细-原始'!AC96</f>
        <v>1</v>
      </c>
      <c r="C96" s="47">
        <f>'第一批明细-原始'!A96</f>
        <v>21000018152</v>
      </c>
      <c r="D96" s="47" t="str">
        <f>'第一批明细-原始'!C96</f>
        <v>GPS车载终端</v>
      </c>
      <c r="E96" s="47" t="str">
        <f>'第一批明细-原始'!S96</f>
        <v>CW-GA701</v>
      </c>
      <c r="F96" s="47">
        <f>'第一批明细-原始'!R96</f>
        <v>0</v>
      </c>
      <c r="G96" s="47" t="str">
        <f>'第一批明细-原始'!H96</f>
        <v>胜利物流中心</v>
      </c>
      <c r="H96" s="47" t="str">
        <f>'第一批明细-原始'!Q96</f>
        <v>20081231</v>
      </c>
      <c r="I96" s="47" t="str">
        <f>'第一批明细-原始'!AD96</f>
        <v>/7</v>
      </c>
      <c r="J96" s="47" t="str">
        <f>'第一批明细-原始'!AF96</f>
        <v>计算机等信息类资产</v>
      </c>
      <c r="K96" s="47">
        <f>'第一批明细-原始'!E96</f>
        <v>23012</v>
      </c>
      <c r="L96" s="47" t="str">
        <f>'第一批明细-原始'!F96</f>
        <v>卫星定位导航GPS设备</v>
      </c>
      <c r="M96" s="50">
        <f>'第一批明细-原始'!K96</f>
        <v>3000</v>
      </c>
      <c r="N96" s="53">
        <f>'第一批明细-原始'!N96</f>
        <v>1011.5</v>
      </c>
      <c r="O96" s="53">
        <f>'第一批明细-原始'!M96</f>
        <v>0</v>
      </c>
      <c r="P96" s="50">
        <f>'第一批明细-原始'!N96</f>
        <v>1011.5</v>
      </c>
      <c r="Q96" s="47" t="str">
        <f>'第一批明细-原始'!W96</f>
        <v>已达使用年限并无修复价值</v>
      </c>
      <c r="R96" s="48">
        <f>'第一批明细-原始'!D96</f>
        <v>0</v>
      </c>
      <c r="S96" s="47">
        <f>'第一批明细-原始'!X96</f>
        <v>0</v>
      </c>
      <c r="T96" s="47" t="str">
        <f>'第一批明细-原始'!AF96</f>
        <v>计算机等信息类资产</v>
      </c>
      <c r="U96" s="47">
        <f>'第一批明细-原始'!Z96</f>
        <v>0</v>
      </c>
      <c r="V96" s="47">
        <f>'第一批明细-原始'!AA96</f>
        <v>0</v>
      </c>
    </row>
    <row r="97" ht="15" customHeight="1" spans="1:22">
      <c r="A97" s="49" t="str">
        <f>'第一批明细-原始'!I97</f>
        <v>物资供应处</v>
      </c>
      <c r="B97" s="48">
        <f>'第一批明细-原始'!AC97</f>
        <v>1</v>
      </c>
      <c r="C97" s="47">
        <f>'第一批明细-原始'!A97</f>
        <v>21000018154</v>
      </c>
      <c r="D97" s="47" t="str">
        <f>'第一批明细-原始'!C97</f>
        <v>GPS车载终端</v>
      </c>
      <c r="E97" s="47" t="str">
        <f>'第一批明细-原始'!S97</f>
        <v>CW-GA701</v>
      </c>
      <c r="F97" s="47">
        <f>'第一批明细-原始'!R97</f>
        <v>0</v>
      </c>
      <c r="G97" s="47" t="str">
        <f>'第一批明细-原始'!H97</f>
        <v>胜利物流中心</v>
      </c>
      <c r="H97" s="47" t="str">
        <f>'第一批明细-原始'!Q97</f>
        <v>20081231</v>
      </c>
      <c r="I97" s="47" t="str">
        <f>'第一批明细-原始'!AD97</f>
        <v>/7</v>
      </c>
      <c r="J97" s="47" t="str">
        <f>'第一批明细-原始'!AF97</f>
        <v>计算机等信息类资产</v>
      </c>
      <c r="K97" s="47">
        <f>'第一批明细-原始'!E97</f>
        <v>23012</v>
      </c>
      <c r="L97" s="47" t="str">
        <f>'第一批明细-原始'!F97</f>
        <v>卫星定位导航GPS设备</v>
      </c>
      <c r="M97" s="50">
        <f>'第一批明细-原始'!K97</f>
        <v>3000</v>
      </c>
      <c r="N97" s="53">
        <f>'第一批明细-原始'!N97</f>
        <v>1011.5</v>
      </c>
      <c r="O97" s="53">
        <f>'第一批明细-原始'!M97</f>
        <v>0</v>
      </c>
      <c r="P97" s="50">
        <f>'第一批明细-原始'!N97</f>
        <v>1011.5</v>
      </c>
      <c r="Q97" s="47" t="str">
        <f>'第一批明细-原始'!W97</f>
        <v>已达使用年限并无修复价值</v>
      </c>
      <c r="R97" s="48">
        <f>'第一批明细-原始'!D97</f>
        <v>0</v>
      </c>
      <c r="S97" s="47">
        <f>'第一批明细-原始'!X97</f>
        <v>0</v>
      </c>
      <c r="T97" s="47" t="str">
        <f>'第一批明细-原始'!AF97</f>
        <v>计算机等信息类资产</v>
      </c>
      <c r="U97" s="47">
        <f>'第一批明细-原始'!Z97</f>
        <v>0</v>
      </c>
      <c r="V97" s="47">
        <f>'第一批明细-原始'!AA97</f>
        <v>0</v>
      </c>
    </row>
    <row r="98" ht="15" customHeight="1" spans="1:22">
      <c r="A98" s="49" t="str">
        <f>'第一批明细-原始'!I98</f>
        <v>物资供应处</v>
      </c>
      <c r="B98" s="48">
        <f>'第一批明细-原始'!AC98</f>
        <v>1</v>
      </c>
      <c r="C98" s="47">
        <f>'第一批明细-原始'!A98</f>
        <v>21000018155</v>
      </c>
      <c r="D98" s="47" t="str">
        <f>'第一批明细-原始'!C98</f>
        <v>GPS车载终端</v>
      </c>
      <c r="E98" s="47" t="str">
        <f>'第一批明细-原始'!S98</f>
        <v>CW-GA701</v>
      </c>
      <c r="F98" s="47">
        <f>'第一批明细-原始'!R98</f>
        <v>0</v>
      </c>
      <c r="G98" s="47" t="str">
        <f>'第一批明细-原始'!H98</f>
        <v>胜利物流中心</v>
      </c>
      <c r="H98" s="47" t="str">
        <f>'第一批明细-原始'!Q98</f>
        <v>20081231</v>
      </c>
      <c r="I98" s="47" t="str">
        <f>'第一批明细-原始'!AD98</f>
        <v>/18</v>
      </c>
      <c r="J98" s="47" t="str">
        <f>'第一批明细-原始'!AF98</f>
        <v>计算机等信息类资产</v>
      </c>
      <c r="K98" s="47">
        <f>'第一批明细-原始'!E98</f>
        <v>23012</v>
      </c>
      <c r="L98" s="47" t="str">
        <f>'第一批明细-原始'!F98</f>
        <v>卫星定位导航GPS设备</v>
      </c>
      <c r="M98" s="50">
        <f>'第一批明细-原始'!K98</f>
        <v>3000</v>
      </c>
      <c r="N98" s="53">
        <f>'第一批明细-原始'!N98</f>
        <v>1011.5</v>
      </c>
      <c r="O98" s="53">
        <f>'第一批明细-原始'!M98</f>
        <v>0</v>
      </c>
      <c r="P98" s="50">
        <f>'第一批明细-原始'!N98</f>
        <v>1011.5</v>
      </c>
      <c r="Q98" s="47" t="str">
        <f>'第一批明细-原始'!W98</f>
        <v>已达使用年限并无修复价值</v>
      </c>
      <c r="R98" s="48">
        <f>'第一批明细-原始'!D98</f>
        <v>0</v>
      </c>
      <c r="S98" s="47">
        <f>'第一批明细-原始'!X98</f>
        <v>0</v>
      </c>
      <c r="T98" s="47" t="str">
        <f>'第一批明细-原始'!AF98</f>
        <v>计算机等信息类资产</v>
      </c>
      <c r="U98" s="47">
        <f>'第一批明细-原始'!Z98</f>
        <v>0</v>
      </c>
      <c r="V98" s="47">
        <f>'第一批明细-原始'!AA98</f>
        <v>0</v>
      </c>
    </row>
    <row r="99" ht="15" customHeight="1" spans="1:22">
      <c r="A99" s="49" t="str">
        <f>'第一批明细-原始'!I99</f>
        <v>物资供应处</v>
      </c>
      <c r="B99" s="48">
        <f>'第一批明细-原始'!AC99</f>
        <v>1</v>
      </c>
      <c r="C99" s="47">
        <f>'第一批明细-原始'!A99</f>
        <v>21000018243</v>
      </c>
      <c r="D99" s="47" t="str">
        <f>'第一批明细-原始'!C99</f>
        <v>GPS车载终端</v>
      </c>
      <c r="E99" s="47" t="str">
        <f>'第一批明细-原始'!S99</f>
        <v>CW-GA701</v>
      </c>
      <c r="F99" s="47">
        <f>'第一批明细-原始'!R99</f>
        <v>0</v>
      </c>
      <c r="G99" s="47" t="str">
        <f>'第一批明细-原始'!H99</f>
        <v>胜利物流中心</v>
      </c>
      <c r="H99" s="47" t="str">
        <f>'第一批明细-原始'!Q99</f>
        <v>20081231</v>
      </c>
      <c r="I99" s="47" t="str">
        <f>'第一批明细-原始'!AD99</f>
        <v>/18</v>
      </c>
      <c r="J99" s="47" t="str">
        <f>'第一批明细-原始'!AF99</f>
        <v>计算机等信息类资产</v>
      </c>
      <c r="K99" s="47">
        <f>'第一批明细-原始'!E99</f>
        <v>23012</v>
      </c>
      <c r="L99" s="47" t="str">
        <f>'第一批明细-原始'!F99</f>
        <v>卫星定位导航GPS设备</v>
      </c>
      <c r="M99" s="50">
        <f>'第一批明细-原始'!K99</f>
        <v>3000</v>
      </c>
      <c r="N99" s="53">
        <f>'第一批明细-原始'!N99</f>
        <v>1011.5</v>
      </c>
      <c r="O99" s="53">
        <f>'第一批明细-原始'!M99</f>
        <v>0</v>
      </c>
      <c r="P99" s="50">
        <f>'第一批明细-原始'!N99</f>
        <v>1011.5</v>
      </c>
      <c r="Q99" s="47" t="str">
        <f>'第一批明细-原始'!W99</f>
        <v>已达使用年限并无修复价值</v>
      </c>
      <c r="R99" s="48">
        <f>'第一批明细-原始'!D99</f>
        <v>0</v>
      </c>
      <c r="S99" s="47">
        <f>'第一批明细-原始'!X99</f>
        <v>0</v>
      </c>
      <c r="T99" s="47" t="str">
        <f>'第一批明细-原始'!AF99</f>
        <v>计算机等信息类资产</v>
      </c>
      <c r="U99" s="47">
        <f>'第一批明细-原始'!Z99</f>
        <v>0</v>
      </c>
      <c r="V99" s="47">
        <f>'第一批明细-原始'!AA99</f>
        <v>0</v>
      </c>
    </row>
    <row r="100" ht="15" customHeight="1" spans="1:22">
      <c r="A100" s="49" t="str">
        <f>'第一批明细-原始'!I100</f>
        <v>物资供应处</v>
      </c>
      <c r="B100" s="48">
        <f>'第一批明细-原始'!AC100</f>
        <v>1</v>
      </c>
      <c r="C100" s="47">
        <f>'第一批明细-原始'!A100</f>
        <v>21000018244</v>
      </c>
      <c r="D100" s="47" t="str">
        <f>'第一批明细-原始'!C100</f>
        <v>GPS车载终端</v>
      </c>
      <c r="E100" s="47" t="str">
        <f>'第一批明细-原始'!S100</f>
        <v>CW-GA701</v>
      </c>
      <c r="F100" s="47">
        <f>'第一批明细-原始'!R100</f>
        <v>0</v>
      </c>
      <c r="G100" s="47" t="str">
        <f>'第一批明细-原始'!H100</f>
        <v>胜利物流中心</v>
      </c>
      <c r="H100" s="47" t="str">
        <f>'第一批明细-原始'!Q100</f>
        <v>20081231</v>
      </c>
      <c r="I100" s="47" t="str">
        <f>'第一批明细-原始'!AD100</f>
        <v>/18</v>
      </c>
      <c r="J100" s="47" t="str">
        <f>'第一批明细-原始'!AF100</f>
        <v>计算机等信息类资产</v>
      </c>
      <c r="K100" s="47">
        <f>'第一批明细-原始'!E100</f>
        <v>23012</v>
      </c>
      <c r="L100" s="47" t="str">
        <f>'第一批明细-原始'!F100</f>
        <v>卫星定位导航GPS设备</v>
      </c>
      <c r="M100" s="50">
        <f>'第一批明细-原始'!K100</f>
        <v>3000</v>
      </c>
      <c r="N100" s="53">
        <f>'第一批明细-原始'!N100</f>
        <v>1011.5</v>
      </c>
      <c r="O100" s="53">
        <f>'第一批明细-原始'!M100</f>
        <v>0</v>
      </c>
      <c r="P100" s="50">
        <f>'第一批明细-原始'!N100</f>
        <v>1011.5</v>
      </c>
      <c r="Q100" s="47" t="str">
        <f>'第一批明细-原始'!W100</f>
        <v>已达使用年限并无修复价值</v>
      </c>
      <c r="R100" s="48">
        <f>'第一批明细-原始'!D100</f>
        <v>0</v>
      </c>
      <c r="S100" s="47">
        <f>'第一批明细-原始'!X100</f>
        <v>0</v>
      </c>
      <c r="T100" s="47" t="str">
        <f>'第一批明细-原始'!AF100</f>
        <v>计算机等信息类资产</v>
      </c>
      <c r="U100" s="47">
        <f>'第一批明细-原始'!Z100</f>
        <v>0</v>
      </c>
      <c r="V100" s="47">
        <f>'第一批明细-原始'!AA100</f>
        <v>0</v>
      </c>
    </row>
    <row r="101" ht="15" customHeight="1" spans="1:22">
      <c r="A101" s="49" t="str">
        <f>'第一批明细-原始'!I101</f>
        <v>物资供应处</v>
      </c>
      <c r="B101" s="48">
        <f>'第一批明细-原始'!AC101</f>
        <v>1</v>
      </c>
      <c r="C101" s="47">
        <f>'第一批明细-原始'!A101</f>
        <v>21000018245</v>
      </c>
      <c r="D101" s="47" t="str">
        <f>'第一批明细-原始'!C101</f>
        <v>GPS车载终端</v>
      </c>
      <c r="E101" s="47" t="str">
        <f>'第一批明细-原始'!S101</f>
        <v>CW-GA701</v>
      </c>
      <c r="F101" s="47">
        <f>'第一批明细-原始'!R101</f>
        <v>0</v>
      </c>
      <c r="G101" s="47" t="str">
        <f>'第一批明细-原始'!H101</f>
        <v>胜利物流中心</v>
      </c>
      <c r="H101" s="47" t="str">
        <f>'第一批明细-原始'!Q101</f>
        <v>20081231</v>
      </c>
      <c r="I101" s="47" t="str">
        <f>'第一批明细-原始'!AD101</f>
        <v>/17</v>
      </c>
      <c r="J101" s="47" t="str">
        <f>'第一批明细-原始'!AF101</f>
        <v>计算机等信息类资产</v>
      </c>
      <c r="K101" s="47">
        <f>'第一批明细-原始'!E101</f>
        <v>23012</v>
      </c>
      <c r="L101" s="47" t="str">
        <f>'第一批明细-原始'!F101</f>
        <v>卫星定位导航GPS设备</v>
      </c>
      <c r="M101" s="50">
        <f>'第一批明细-原始'!K101</f>
        <v>3000</v>
      </c>
      <c r="N101" s="53">
        <f>'第一批明细-原始'!N101</f>
        <v>1011.5</v>
      </c>
      <c r="O101" s="53">
        <f>'第一批明细-原始'!M101</f>
        <v>0</v>
      </c>
      <c r="P101" s="50">
        <f>'第一批明细-原始'!N101</f>
        <v>1011.5</v>
      </c>
      <c r="Q101" s="47" t="str">
        <f>'第一批明细-原始'!W101</f>
        <v>已达使用年限并无修复价值</v>
      </c>
      <c r="R101" s="48">
        <f>'第一批明细-原始'!D101</f>
        <v>0</v>
      </c>
      <c r="S101" s="47">
        <f>'第一批明细-原始'!X101</f>
        <v>0</v>
      </c>
      <c r="T101" s="47" t="str">
        <f>'第一批明细-原始'!AF101</f>
        <v>计算机等信息类资产</v>
      </c>
      <c r="U101" s="47">
        <f>'第一批明细-原始'!Z101</f>
        <v>0</v>
      </c>
      <c r="V101" s="47">
        <f>'第一批明细-原始'!AA101</f>
        <v>0</v>
      </c>
    </row>
    <row r="102" ht="15" customHeight="1" spans="1:22">
      <c r="A102" s="49" t="str">
        <f>'第一批明细-原始'!I102</f>
        <v>物资供应处</v>
      </c>
      <c r="B102" s="48">
        <f>'第一批明细-原始'!AC102</f>
        <v>1</v>
      </c>
      <c r="C102" s="47">
        <f>'第一批明细-原始'!A102</f>
        <v>21000018246</v>
      </c>
      <c r="D102" s="47" t="str">
        <f>'第一批明细-原始'!C102</f>
        <v>GPS车载终端</v>
      </c>
      <c r="E102" s="47" t="str">
        <f>'第一批明细-原始'!S102</f>
        <v>CW-GA701</v>
      </c>
      <c r="F102" s="47">
        <f>'第一批明细-原始'!R102</f>
        <v>0</v>
      </c>
      <c r="G102" s="47" t="str">
        <f>'第一批明细-原始'!H102</f>
        <v>胜利物流中心</v>
      </c>
      <c r="H102" s="47" t="str">
        <f>'第一批明细-原始'!Q102</f>
        <v>20081231</v>
      </c>
      <c r="I102" s="47" t="str">
        <f>'第一批明细-原始'!AD102</f>
        <v>/17</v>
      </c>
      <c r="J102" s="47" t="str">
        <f>'第一批明细-原始'!AF102</f>
        <v>计算机等信息类资产</v>
      </c>
      <c r="K102" s="47">
        <f>'第一批明细-原始'!E102</f>
        <v>23012</v>
      </c>
      <c r="L102" s="47" t="str">
        <f>'第一批明细-原始'!F102</f>
        <v>卫星定位导航GPS设备</v>
      </c>
      <c r="M102" s="50">
        <f>'第一批明细-原始'!K102</f>
        <v>3000</v>
      </c>
      <c r="N102" s="53">
        <f>'第一批明细-原始'!N102</f>
        <v>1011.5</v>
      </c>
      <c r="O102" s="53">
        <f>'第一批明细-原始'!M102</f>
        <v>0</v>
      </c>
      <c r="P102" s="50">
        <f>'第一批明细-原始'!N102</f>
        <v>1011.5</v>
      </c>
      <c r="Q102" s="47" t="str">
        <f>'第一批明细-原始'!W102</f>
        <v>已达使用年限并无修复价值</v>
      </c>
      <c r="R102" s="48">
        <f>'第一批明细-原始'!D102</f>
        <v>0</v>
      </c>
      <c r="S102" s="47">
        <f>'第一批明细-原始'!X102</f>
        <v>0</v>
      </c>
      <c r="T102" s="47" t="str">
        <f>'第一批明细-原始'!AF102</f>
        <v>计算机等信息类资产</v>
      </c>
      <c r="U102" s="47">
        <f>'第一批明细-原始'!Z102</f>
        <v>0</v>
      </c>
      <c r="V102" s="47">
        <f>'第一批明细-原始'!AA102</f>
        <v>0</v>
      </c>
    </row>
    <row r="103" ht="15" customHeight="1" spans="1:22">
      <c r="A103" s="49" t="str">
        <f>'第一批明细-原始'!I103</f>
        <v>物资供应处</v>
      </c>
      <c r="B103" s="48">
        <f>'第一批明细-原始'!AC103</f>
        <v>1</v>
      </c>
      <c r="C103" s="47">
        <f>'第一批明细-原始'!A103</f>
        <v>21000018247</v>
      </c>
      <c r="D103" s="47" t="str">
        <f>'第一批明细-原始'!C103</f>
        <v>GPS车载终端</v>
      </c>
      <c r="E103" s="47" t="str">
        <f>'第一批明细-原始'!S103</f>
        <v>CW-GA701</v>
      </c>
      <c r="F103" s="47">
        <f>'第一批明细-原始'!R103</f>
        <v>0</v>
      </c>
      <c r="G103" s="47" t="str">
        <f>'第一批明细-原始'!H103</f>
        <v>胜利物流中心</v>
      </c>
      <c r="H103" s="47" t="str">
        <f>'第一批明细-原始'!Q103</f>
        <v>20081231</v>
      </c>
      <c r="I103" s="47" t="str">
        <f>'第一批明细-原始'!AD103</f>
        <v>/17</v>
      </c>
      <c r="J103" s="47" t="str">
        <f>'第一批明细-原始'!AF103</f>
        <v>计算机等信息类资产</v>
      </c>
      <c r="K103" s="47">
        <f>'第一批明细-原始'!E103</f>
        <v>23012</v>
      </c>
      <c r="L103" s="47" t="str">
        <f>'第一批明细-原始'!F103</f>
        <v>卫星定位导航GPS设备</v>
      </c>
      <c r="M103" s="50">
        <f>'第一批明细-原始'!K103</f>
        <v>3000</v>
      </c>
      <c r="N103" s="53">
        <f>'第一批明细-原始'!N103</f>
        <v>1011.5</v>
      </c>
      <c r="O103" s="53">
        <f>'第一批明细-原始'!M103</f>
        <v>0</v>
      </c>
      <c r="P103" s="50">
        <f>'第一批明细-原始'!N103</f>
        <v>1011.5</v>
      </c>
      <c r="Q103" s="47" t="str">
        <f>'第一批明细-原始'!W103</f>
        <v>已达使用年限并无修复价值</v>
      </c>
      <c r="R103" s="48">
        <f>'第一批明细-原始'!D103</f>
        <v>0</v>
      </c>
      <c r="S103" s="47">
        <f>'第一批明细-原始'!X103</f>
        <v>0</v>
      </c>
      <c r="T103" s="47" t="str">
        <f>'第一批明细-原始'!AF103</f>
        <v>计算机等信息类资产</v>
      </c>
      <c r="U103" s="47">
        <f>'第一批明细-原始'!Z103</f>
        <v>0</v>
      </c>
      <c r="V103" s="47">
        <f>'第一批明细-原始'!AA103</f>
        <v>0</v>
      </c>
    </row>
    <row r="104" ht="15" customHeight="1" spans="1:22">
      <c r="A104" s="49" t="str">
        <f>'第一批明细-原始'!I104</f>
        <v>物资供应处</v>
      </c>
      <c r="B104" s="48">
        <f>'第一批明细-原始'!AC104</f>
        <v>1</v>
      </c>
      <c r="C104" s="47">
        <f>'第一批明细-原始'!A104</f>
        <v>21000018248</v>
      </c>
      <c r="D104" s="47" t="str">
        <f>'第一批明细-原始'!C104</f>
        <v>GPS车载终端</v>
      </c>
      <c r="E104" s="47" t="str">
        <f>'第一批明细-原始'!S104</f>
        <v>CW-GA701</v>
      </c>
      <c r="F104" s="47">
        <f>'第一批明细-原始'!R104</f>
        <v>0</v>
      </c>
      <c r="G104" s="47" t="str">
        <f>'第一批明细-原始'!H104</f>
        <v>胜利物流中心</v>
      </c>
      <c r="H104" s="47" t="str">
        <f>'第一批明细-原始'!Q104</f>
        <v>20081231</v>
      </c>
      <c r="I104" s="47" t="str">
        <f>'第一批明细-原始'!AD104</f>
        <v>/15</v>
      </c>
      <c r="J104" s="47" t="str">
        <f>'第一批明细-原始'!AF104</f>
        <v>计算机等信息类资产</v>
      </c>
      <c r="K104" s="47">
        <f>'第一批明细-原始'!E104</f>
        <v>23012</v>
      </c>
      <c r="L104" s="47" t="str">
        <f>'第一批明细-原始'!F104</f>
        <v>卫星定位导航GPS设备</v>
      </c>
      <c r="M104" s="50">
        <f>'第一批明细-原始'!K104</f>
        <v>3000</v>
      </c>
      <c r="N104" s="53">
        <f>'第一批明细-原始'!N104</f>
        <v>1011.5</v>
      </c>
      <c r="O104" s="53">
        <f>'第一批明细-原始'!M104</f>
        <v>0</v>
      </c>
      <c r="P104" s="50">
        <f>'第一批明细-原始'!N104</f>
        <v>1011.5</v>
      </c>
      <c r="Q104" s="47" t="str">
        <f>'第一批明细-原始'!W104</f>
        <v>已达使用年限并无修复价值</v>
      </c>
      <c r="R104" s="48">
        <f>'第一批明细-原始'!D104</f>
        <v>0</v>
      </c>
      <c r="S104" s="47">
        <f>'第一批明细-原始'!X104</f>
        <v>0</v>
      </c>
      <c r="T104" s="47" t="str">
        <f>'第一批明细-原始'!AF104</f>
        <v>计算机等信息类资产</v>
      </c>
      <c r="U104" s="47">
        <f>'第一批明细-原始'!Z104</f>
        <v>0</v>
      </c>
      <c r="V104" s="47">
        <f>'第一批明细-原始'!AA104</f>
        <v>0</v>
      </c>
    </row>
    <row r="105" ht="15" customHeight="1" spans="1:22">
      <c r="A105" s="49" t="str">
        <f>'第一批明细-原始'!I105</f>
        <v>物资供应处</v>
      </c>
      <c r="B105" s="48">
        <f>'第一批明细-原始'!AC105</f>
        <v>1</v>
      </c>
      <c r="C105" s="47">
        <f>'第一批明细-原始'!A105</f>
        <v>21000018249</v>
      </c>
      <c r="D105" s="47" t="str">
        <f>'第一批明细-原始'!C105</f>
        <v>GPS车载终端</v>
      </c>
      <c r="E105" s="47" t="str">
        <f>'第一批明细-原始'!S105</f>
        <v>CW-GA701</v>
      </c>
      <c r="F105" s="47">
        <f>'第一批明细-原始'!R105</f>
        <v>0</v>
      </c>
      <c r="G105" s="47" t="str">
        <f>'第一批明细-原始'!H105</f>
        <v>胜利物流中心</v>
      </c>
      <c r="H105" s="47" t="str">
        <f>'第一批明细-原始'!Q105</f>
        <v>20081231</v>
      </c>
      <c r="I105" s="47" t="str">
        <f>'第一批明细-原始'!AD105</f>
        <v>/17</v>
      </c>
      <c r="J105" s="47" t="str">
        <f>'第一批明细-原始'!AF105</f>
        <v>生产设备类资产</v>
      </c>
      <c r="K105" s="47">
        <f>'第一批明细-原始'!E105</f>
        <v>23012</v>
      </c>
      <c r="L105" s="47" t="str">
        <f>'第一批明细-原始'!F105</f>
        <v>卫星定位导航GPS设备</v>
      </c>
      <c r="M105" s="50">
        <f>'第一批明细-原始'!K105</f>
        <v>3000</v>
      </c>
      <c r="N105" s="53">
        <f>'第一批明细-原始'!N105</f>
        <v>1011.5</v>
      </c>
      <c r="O105" s="53">
        <f>'第一批明细-原始'!M105</f>
        <v>0</v>
      </c>
      <c r="P105" s="50">
        <f>'第一批明细-原始'!N105</f>
        <v>1011.5</v>
      </c>
      <c r="Q105" s="47" t="str">
        <f>'第一批明细-原始'!W105</f>
        <v>已达使用年限并无修复价值</v>
      </c>
      <c r="R105" s="48">
        <f>'第一批明细-原始'!D105</f>
        <v>0</v>
      </c>
      <c r="S105" s="47">
        <f>'第一批明细-原始'!X105</f>
        <v>0</v>
      </c>
      <c r="T105" s="47" t="str">
        <f>'第一批明细-原始'!AF105</f>
        <v>生产设备类资产</v>
      </c>
      <c r="U105" s="47">
        <f>'第一批明细-原始'!Z105</f>
        <v>0</v>
      </c>
      <c r="V105" s="47">
        <f>'第一批明细-原始'!AA105</f>
        <v>0</v>
      </c>
    </row>
    <row r="106" ht="15" customHeight="1" spans="1:22">
      <c r="A106" s="49" t="str">
        <f>'第一批明细-原始'!I106</f>
        <v>物资供应处</v>
      </c>
      <c r="B106" s="48">
        <f>'第一批明细-原始'!AC106</f>
        <v>1</v>
      </c>
      <c r="C106" s="47">
        <f>'第一批明细-原始'!A106</f>
        <v>21000018250</v>
      </c>
      <c r="D106" s="47" t="str">
        <f>'第一批明细-原始'!C106</f>
        <v>GPS车载终端</v>
      </c>
      <c r="E106" s="47" t="str">
        <f>'第一批明细-原始'!S106</f>
        <v>CW-GA701</v>
      </c>
      <c r="F106" s="47">
        <f>'第一批明细-原始'!R106</f>
        <v>0</v>
      </c>
      <c r="G106" s="47" t="str">
        <f>'第一批明细-原始'!H106</f>
        <v>胜利物流中心</v>
      </c>
      <c r="H106" s="47" t="str">
        <f>'第一批明细-原始'!Q106</f>
        <v>20081231</v>
      </c>
      <c r="I106" s="47" t="str">
        <f>'第一批明细-原始'!AD106</f>
        <v>/15</v>
      </c>
      <c r="J106" s="47" t="str">
        <f>'第一批明细-原始'!AF106</f>
        <v>生产设备类资产</v>
      </c>
      <c r="K106" s="47">
        <f>'第一批明细-原始'!E106</f>
        <v>23012</v>
      </c>
      <c r="L106" s="47" t="str">
        <f>'第一批明细-原始'!F106</f>
        <v>卫星定位导航GPS设备</v>
      </c>
      <c r="M106" s="50">
        <f>'第一批明细-原始'!K106</f>
        <v>3000</v>
      </c>
      <c r="N106" s="53">
        <f>'第一批明细-原始'!N106</f>
        <v>1011.5</v>
      </c>
      <c r="O106" s="53">
        <f>'第一批明细-原始'!M106</f>
        <v>0</v>
      </c>
      <c r="P106" s="50">
        <f>'第一批明细-原始'!N106</f>
        <v>1011.5</v>
      </c>
      <c r="Q106" s="47" t="str">
        <f>'第一批明细-原始'!W106</f>
        <v>已达使用年限并无修复价值</v>
      </c>
      <c r="R106" s="48">
        <f>'第一批明细-原始'!D106</f>
        <v>0</v>
      </c>
      <c r="S106" s="47">
        <f>'第一批明细-原始'!X106</f>
        <v>0</v>
      </c>
      <c r="T106" s="47" t="str">
        <f>'第一批明细-原始'!AF106</f>
        <v>生产设备类资产</v>
      </c>
      <c r="U106" s="47">
        <f>'第一批明细-原始'!Z106</f>
        <v>0</v>
      </c>
      <c r="V106" s="47">
        <f>'第一批明细-原始'!AA106</f>
        <v>0</v>
      </c>
    </row>
    <row r="107" ht="15" customHeight="1" spans="1:22">
      <c r="A107" s="49" t="str">
        <f>'第一批明细-原始'!I107</f>
        <v>物资供应处</v>
      </c>
      <c r="B107" s="48">
        <f>'第一批明细-原始'!AC107</f>
        <v>1</v>
      </c>
      <c r="C107" s="47">
        <f>'第一批明细-原始'!A107</f>
        <v>21000018251</v>
      </c>
      <c r="D107" s="47" t="str">
        <f>'第一批明细-原始'!C107</f>
        <v>GPS车载终端</v>
      </c>
      <c r="E107" s="47" t="str">
        <f>'第一批明细-原始'!S107</f>
        <v>CW-GA701</v>
      </c>
      <c r="F107" s="47">
        <f>'第一批明细-原始'!R107</f>
        <v>0</v>
      </c>
      <c r="G107" s="47" t="str">
        <f>'第一批明细-原始'!H107</f>
        <v>胜利物流中心</v>
      </c>
      <c r="H107" s="47" t="str">
        <f>'第一批明细-原始'!Q107</f>
        <v>20081231</v>
      </c>
      <c r="I107" s="47" t="str">
        <f>'第一批明细-原始'!AD107</f>
        <v>/15</v>
      </c>
      <c r="J107" s="47" t="str">
        <f>'第一批明细-原始'!AF107</f>
        <v>生产设备类资产</v>
      </c>
      <c r="K107" s="47">
        <f>'第一批明细-原始'!E107</f>
        <v>23012</v>
      </c>
      <c r="L107" s="47" t="str">
        <f>'第一批明细-原始'!F107</f>
        <v>卫星定位导航GPS设备</v>
      </c>
      <c r="M107" s="50">
        <f>'第一批明细-原始'!K107</f>
        <v>3000</v>
      </c>
      <c r="N107" s="53">
        <f>'第一批明细-原始'!N107</f>
        <v>1011.5</v>
      </c>
      <c r="O107" s="53">
        <f>'第一批明细-原始'!M107</f>
        <v>0</v>
      </c>
      <c r="P107" s="50">
        <f>'第一批明细-原始'!N107</f>
        <v>1011.5</v>
      </c>
      <c r="Q107" s="47" t="str">
        <f>'第一批明细-原始'!W107</f>
        <v>已达使用年限并无修复价值</v>
      </c>
      <c r="R107" s="48">
        <f>'第一批明细-原始'!D107</f>
        <v>0</v>
      </c>
      <c r="S107" s="47">
        <f>'第一批明细-原始'!X107</f>
        <v>0</v>
      </c>
      <c r="T107" s="47" t="str">
        <f>'第一批明细-原始'!AF107</f>
        <v>生产设备类资产</v>
      </c>
      <c r="U107" s="47">
        <f>'第一批明细-原始'!Z107</f>
        <v>0</v>
      </c>
      <c r="V107" s="47">
        <f>'第一批明细-原始'!AA107</f>
        <v>0</v>
      </c>
    </row>
    <row r="108" ht="15" customHeight="1" spans="1:22">
      <c r="A108" s="49" t="str">
        <f>'第一批明细-原始'!I108</f>
        <v>物资供应处</v>
      </c>
      <c r="B108" s="48">
        <f>'第一批明细-原始'!AC108</f>
        <v>1</v>
      </c>
      <c r="C108" s="47">
        <f>'第一批明细-原始'!A108</f>
        <v>21000018253</v>
      </c>
      <c r="D108" s="47" t="str">
        <f>'第一批明细-原始'!C108</f>
        <v>GPS车载终端</v>
      </c>
      <c r="E108" s="47" t="str">
        <f>'第一批明细-原始'!S108</f>
        <v>CW-GA701</v>
      </c>
      <c r="F108" s="47">
        <f>'第一批明细-原始'!R108</f>
        <v>0</v>
      </c>
      <c r="G108" s="47" t="str">
        <f>'第一批明细-原始'!H108</f>
        <v>胜利物流中心</v>
      </c>
      <c r="H108" s="47" t="str">
        <f>'第一批明细-原始'!Q108</f>
        <v>20081231</v>
      </c>
      <c r="I108" s="47" t="str">
        <f>'第一批明细-原始'!AD108</f>
        <v>/15</v>
      </c>
      <c r="J108" s="47" t="str">
        <f>'第一批明细-原始'!AF108</f>
        <v>生产设备类资产</v>
      </c>
      <c r="K108" s="47">
        <f>'第一批明细-原始'!E108</f>
        <v>23012</v>
      </c>
      <c r="L108" s="47" t="str">
        <f>'第一批明细-原始'!F108</f>
        <v>卫星定位导航GPS设备</v>
      </c>
      <c r="M108" s="50">
        <f>'第一批明细-原始'!K108</f>
        <v>3000</v>
      </c>
      <c r="N108" s="53">
        <f>'第一批明细-原始'!N108</f>
        <v>1011.5</v>
      </c>
      <c r="O108" s="53">
        <f>'第一批明细-原始'!M108</f>
        <v>0</v>
      </c>
      <c r="P108" s="50">
        <f>'第一批明细-原始'!N108</f>
        <v>1011.5</v>
      </c>
      <c r="Q108" s="47" t="str">
        <f>'第一批明细-原始'!W108</f>
        <v>已达使用年限并无修复价值</v>
      </c>
      <c r="R108" s="48">
        <f>'第一批明细-原始'!D108</f>
        <v>0</v>
      </c>
      <c r="S108" s="47">
        <f>'第一批明细-原始'!X108</f>
        <v>0</v>
      </c>
      <c r="T108" s="47" t="str">
        <f>'第一批明细-原始'!AF108</f>
        <v>生产设备类资产</v>
      </c>
      <c r="U108" s="47">
        <f>'第一批明细-原始'!Z108</f>
        <v>0</v>
      </c>
      <c r="V108" s="47">
        <f>'第一批明细-原始'!AA108</f>
        <v>0</v>
      </c>
    </row>
    <row r="109" ht="15" customHeight="1" spans="1:22">
      <c r="A109" s="49" t="str">
        <f>'第一批明细-原始'!I109</f>
        <v>物资供应处</v>
      </c>
      <c r="B109" s="48">
        <f>'第一批明细-原始'!AC109</f>
        <v>1</v>
      </c>
      <c r="C109" s="47">
        <f>'第一批明细-原始'!A109</f>
        <v>21000018258</v>
      </c>
      <c r="D109" s="47" t="str">
        <f>'第一批明细-原始'!C109</f>
        <v>GPS车载终端</v>
      </c>
      <c r="E109" s="47" t="str">
        <f>'第一批明细-原始'!S109</f>
        <v>CW-GA701</v>
      </c>
      <c r="F109" s="47">
        <f>'第一批明细-原始'!R109</f>
        <v>0</v>
      </c>
      <c r="G109" s="47" t="str">
        <f>'第一批明细-原始'!H109</f>
        <v>胜利物流中心</v>
      </c>
      <c r="H109" s="47" t="str">
        <f>'第一批明细-原始'!Q109</f>
        <v>20081231</v>
      </c>
      <c r="I109" s="47" t="str">
        <f>'第一批明细-原始'!AD109</f>
        <v>/15</v>
      </c>
      <c r="J109" s="47" t="str">
        <f>'第一批明细-原始'!AF109</f>
        <v>生产设备类资产</v>
      </c>
      <c r="K109" s="47">
        <f>'第一批明细-原始'!E109</f>
        <v>23012</v>
      </c>
      <c r="L109" s="47" t="str">
        <f>'第一批明细-原始'!F109</f>
        <v>卫星定位导航GPS设备</v>
      </c>
      <c r="M109" s="50">
        <f>'第一批明细-原始'!K109</f>
        <v>3000</v>
      </c>
      <c r="N109" s="53">
        <f>'第一批明细-原始'!N109</f>
        <v>1011.5</v>
      </c>
      <c r="O109" s="53">
        <f>'第一批明细-原始'!M109</f>
        <v>0</v>
      </c>
      <c r="P109" s="50">
        <f>'第一批明细-原始'!N109</f>
        <v>1011.5</v>
      </c>
      <c r="Q109" s="47" t="str">
        <f>'第一批明细-原始'!W109</f>
        <v>已达使用年限并无修复价值</v>
      </c>
      <c r="R109" s="48">
        <f>'第一批明细-原始'!D109</f>
        <v>0</v>
      </c>
      <c r="S109" s="47">
        <f>'第一批明细-原始'!X109</f>
        <v>0</v>
      </c>
      <c r="T109" s="47" t="str">
        <f>'第一批明细-原始'!AF109</f>
        <v>生产设备类资产</v>
      </c>
      <c r="U109" s="47">
        <f>'第一批明细-原始'!Z109</f>
        <v>0</v>
      </c>
      <c r="V109" s="47">
        <f>'第一批明细-原始'!AA109</f>
        <v>0</v>
      </c>
    </row>
    <row r="110" ht="15" customHeight="1" spans="1:22">
      <c r="A110" s="49" t="str">
        <f>'第一批明细-原始'!I110</f>
        <v>物资供应处</v>
      </c>
      <c r="B110" s="48">
        <f>'第一批明细-原始'!AC110</f>
        <v>1</v>
      </c>
      <c r="C110" s="47">
        <f>'第一批明细-原始'!A110</f>
        <v>21000105622</v>
      </c>
      <c r="D110" s="47" t="str">
        <f>'第一批明细-原始'!C110</f>
        <v>爱普生针式打印机</v>
      </c>
      <c r="E110" s="47" t="str">
        <f>'第一批明细-原始'!S110</f>
        <v>LQ-635K</v>
      </c>
      <c r="F110" s="47">
        <f>'第一批明细-原始'!R110</f>
        <v>0</v>
      </c>
      <c r="G110" s="47" t="str">
        <f>'第一批明细-原始'!H110</f>
        <v>胜利物流中心</v>
      </c>
      <c r="H110" s="47" t="str">
        <f>'第一批明细-原始'!Q110</f>
        <v>20081201</v>
      </c>
      <c r="I110" s="47" t="str">
        <f>'第一批明细-原始'!AD110</f>
        <v>/14</v>
      </c>
      <c r="J110" s="47" t="str">
        <f>'第一批明细-原始'!AF110</f>
        <v>生产设备类资产</v>
      </c>
      <c r="K110" s="47">
        <f>'第一批明细-原始'!E110</f>
        <v>2010601</v>
      </c>
      <c r="L110" s="47" t="str">
        <f>'第一批明细-原始'!F110</f>
        <v>打印设备</v>
      </c>
      <c r="M110" s="50">
        <f>'第一批明细-原始'!K110</f>
        <v>39</v>
      </c>
      <c r="N110" s="53">
        <f>'第一批明细-原始'!N110</f>
        <v>1.17</v>
      </c>
      <c r="O110" s="53">
        <f>'第一批明细-原始'!M110</f>
        <v>0</v>
      </c>
      <c r="P110" s="50">
        <f>'第一批明细-原始'!N110</f>
        <v>1.17</v>
      </c>
      <c r="Q110" s="47" t="str">
        <f>'第一批明细-原始'!W110</f>
        <v>已达使用年限并无修复价值</v>
      </c>
      <c r="R110" s="48">
        <f>'第一批明细-原始'!D110</f>
        <v>0</v>
      </c>
      <c r="S110" s="47">
        <f>'第一批明细-原始'!X110</f>
        <v>0</v>
      </c>
      <c r="T110" s="47" t="str">
        <f>'第一批明细-原始'!AF110</f>
        <v>生产设备类资产</v>
      </c>
      <c r="U110" s="47">
        <f>'第一批明细-原始'!Z110</f>
        <v>0</v>
      </c>
      <c r="V110" s="47">
        <f>'第一批明细-原始'!AA110</f>
        <v>0</v>
      </c>
    </row>
    <row r="111" ht="15" customHeight="1" spans="1:22">
      <c r="A111" s="49" t="str">
        <f>'第一批明细-原始'!I111</f>
        <v>物资供应处</v>
      </c>
      <c r="B111" s="48">
        <f>'第一批明细-原始'!AC111</f>
        <v>1</v>
      </c>
      <c r="C111" s="47">
        <f>'第一批明细-原始'!A111</f>
        <v>21000116451</v>
      </c>
      <c r="D111" s="47" t="str">
        <f>'第一批明细-原始'!C111</f>
        <v>爱普生针式打印机</v>
      </c>
      <c r="E111" s="47" t="str">
        <f>'第一批明细-原始'!S111</f>
        <v>LQ-690K</v>
      </c>
      <c r="F111" s="47">
        <f>'第一批明细-原始'!R111</f>
        <v>0</v>
      </c>
      <c r="G111" s="47" t="str">
        <f>'第一批明细-原始'!H111</f>
        <v>胜利物流中心</v>
      </c>
      <c r="H111" s="47" t="str">
        <f>'第一批明细-原始'!Q111</f>
        <v>20101101</v>
      </c>
      <c r="I111" s="47" t="str">
        <f>'第一批明细-原始'!AD111</f>
        <v>/14</v>
      </c>
      <c r="J111" s="47" t="str">
        <f>'第一批明细-原始'!AF111</f>
        <v>生产设备类资产</v>
      </c>
      <c r="K111" s="47">
        <f>'第一批明细-原始'!E111</f>
        <v>2010601</v>
      </c>
      <c r="L111" s="47" t="str">
        <f>'第一批明细-原始'!F111</f>
        <v>打印设备</v>
      </c>
      <c r="M111" s="50">
        <f>'第一批明细-原始'!K111</f>
        <v>60</v>
      </c>
      <c r="N111" s="53">
        <f>'第一批明细-原始'!N111</f>
        <v>1.8</v>
      </c>
      <c r="O111" s="53">
        <f>'第一批明细-原始'!M111</f>
        <v>0</v>
      </c>
      <c r="P111" s="50">
        <f>'第一批明细-原始'!N111</f>
        <v>1.8</v>
      </c>
      <c r="Q111" s="47" t="str">
        <f>'第一批明细-原始'!W111</f>
        <v>已达使用年限并无修复价值</v>
      </c>
      <c r="R111" s="48">
        <f>'第一批明细-原始'!D111</f>
        <v>0</v>
      </c>
      <c r="S111" s="47">
        <f>'第一批明细-原始'!X111</f>
        <v>0</v>
      </c>
      <c r="T111" s="47" t="str">
        <f>'第一批明细-原始'!AF111</f>
        <v>生产设备类资产</v>
      </c>
      <c r="U111" s="47">
        <f>'第一批明细-原始'!Z111</f>
        <v>0</v>
      </c>
      <c r="V111" s="47">
        <f>'第一批明细-原始'!AA111</f>
        <v>0</v>
      </c>
    </row>
    <row r="112" ht="15" customHeight="1" spans="1:22">
      <c r="A112" s="49" t="str">
        <f>'第一批明细-原始'!I112</f>
        <v>物资供应处</v>
      </c>
      <c r="B112" s="48">
        <f>'第一批明细-原始'!AC112</f>
        <v>1</v>
      </c>
      <c r="C112" s="47">
        <f>'第一批明细-原始'!A112</f>
        <v>21000066645</v>
      </c>
      <c r="D112" s="47" t="str">
        <f>'第一批明细-原始'!C112</f>
        <v>戴尔台式计算机</v>
      </c>
      <c r="E112" s="47" t="str">
        <f>'第一批明细-原始'!S112</f>
        <v>DELL790</v>
      </c>
      <c r="F112" s="47">
        <f>'第一批明细-原始'!R112</f>
        <v>0</v>
      </c>
      <c r="G112" s="47" t="str">
        <f>'第一批明细-原始'!H112</f>
        <v>胜利物流中心</v>
      </c>
      <c r="H112" s="47" t="str">
        <f>'第一批明细-原始'!Q112</f>
        <v>20121210</v>
      </c>
      <c r="I112" s="47" t="str">
        <f>'第一批明细-原始'!AD112</f>
        <v>/6</v>
      </c>
      <c r="J112" s="47" t="str">
        <f>'第一批明细-原始'!AF112</f>
        <v>计算机等信息类资产</v>
      </c>
      <c r="K112" s="47">
        <f>'第一批明细-原始'!E112</f>
        <v>2010104</v>
      </c>
      <c r="L112" s="47" t="str">
        <f>'第一批明细-原始'!F112</f>
        <v>台式机</v>
      </c>
      <c r="M112" s="50">
        <f>'第一批明细-原始'!K112</f>
        <v>4658.12</v>
      </c>
      <c r="N112" s="53">
        <f>'第一批明细-原始'!N112</f>
        <v>139.74</v>
      </c>
      <c r="O112" s="53">
        <f>'第一批明细-原始'!M112</f>
        <v>0</v>
      </c>
      <c r="P112" s="50">
        <f>'第一批明细-原始'!N112</f>
        <v>139.74</v>
      </c>
      <c r="Q112" s="47" t="str">
        <f>'第一批明细-原始'!W112</f>
        <v>已达使用年限并无修复价值</v>
      </c>
      <c r="R112" s="48">
        <f>'第一批明细-原始'!D112</f>
        <v>0</v>
      </c>
      <c r="S112" s="47">
        <f>'第一批明细-原始'!X112</f>
        <v>0</v>
      </c>
      <c r="T112" s="47" t="str">
        <f>'第一批明细-原始'!AF112</f>
        <v>计算机等信息类资产</v>
      </c>
      <c r="U112" s="47">
        <f>'第一批明细-原始'!Z112</f>
        <v>0</v>
      </c>
      <c r="V112" s="47">
        <f>'第一批明细-原始'!AA112</f>
        <v>0</v>
      </c>
    </row>
    <row r="113" ht="15" customHeight="1" spans="1:22">
      <c r="A113" s="49" t="str">
        <f>'第一批明细-原始'!I113</f>
        <v>物资供应处</v>
      </c>
      <c r="B113" s="48">
        <f>'第一批明细-原始'!AC113</f>
        <v>1</v>
      </c>
      <c r="C113" s="47">
        <f>'第一批明细-原始'!A113</f>
        <v>21000018051</v>
      </c>
      <c r="D113" s="47" t="str">
        <f>'第一批明细-原始'!C113</f>
        <v>东芝投影仪</v>
      </c>
      <c r="E113" s="47" t="str">
        <f>'第一批明细-原始'!S113</f>
        <v>TOSHIBA7621</v>
      </c>
      <c r="F113" s="47">
        <f>'第一批明细-原始'!R113</f>
        <v>0</v>
      </c>
      <c r="G113" s="47" t="str">
        <f>'第一批明细-原始'!H113</f>
        <v>胜利物流中心</v>
      </c>
      <c r="H113" s="47" t="str">
        <f>'第一批明细-原始'!Q113</f>
        <v>20081231</v>
      </c>
      <c r="I113" s="47" t="str">
        <f>'第一批明细-原始'!AD113</f>
        <v>/15</v>
      </c>
      <c r="J113" s="47" t="str">
        <f>'第一批明细-原始'!AF113</f>
        <v>计算机等信息类资产</v>
      </c>
      <c r="K113" s="47">
        <f>'第一批明细-原始'!E113</f>
        <v>20202</v>
      </c>
      <c r="L113" s="47" t="str">
        <f>'第一批明细-原始'!F113</f>
        <v>投影仪</v>
      </c>
      <c r="M113" s="50">
        <f>'第一批明细-原始'!K113</f>
        <v>42000</v>
      </c>
      <c r="N113" s="53">
        <f>'第一批明细-原始'!N113</f>
        <v>1260</v>
      </c>
      <c r="O113" s="53">
        <f>'第一批明细-原始'!M113</f>
        <v>0</v>
      </c>
      <c r="P113" s="50">
        <f>'第一批明细-原始'!N113</f>
        <v>1260</v>
      </c>
      <c r="Q113" s="47" t="str">
        <f>'第一批明细-原始'!W113</f>
        <v>已达使用年限并无修复价值</v>
      </c>
      <c r="R113" s="48">
        <f>'第一批明细-原始'!D113</f>
        <v>0</v>
      </c>
      <c r="S113" s="47">
        <f>'第一批明细-原始'!X113</f>
        <v>0</v>
      </c>
      <c r="T113" s="47" t="str">
        <f>'第一批明细-原始'!AF113</f>
        <v>计算机等信息类资产</v>
      </c>
      <c r="U113" s="47">
        <f>'第一批明细-原始'!Z113</f>
        <v>0</v>
      </c>
      <c r="V113" s="47">
        <f>'第一批明细-原始'!AA113</f>
        <v>0</v>
      </c>
    </row>
    <row r="114" ht="15" customHeight="1" spans="1:22">
      <c r="A114" s="49" t="str">
        <f>'第一批明细-原始'!I114</f>
        <v>物资供应处</v>
      </c>
      <c r="B114" s="48">
        <f>'第一批明细-原始'!AC114</f>
        <v>1</v>
      </c>
      <c r="C114" s="47">
        <f>'第一批明细-原始'!A114</f>
        <v>21000066630</v>
      </c>
      <c r="D114" s="47" t="str">
        <f>'第一批明细-原始'!C114</f>
        <v>惠普打印机</v>
      </c>
      <c r="E114" s="47" t="str">
        <f>'第一批明细-原始'!S114</f>
        <v>HPP1108</v>
      </c>
      <c r="F114" s="47">
        <f>'第一批明细-原始'!R114</f>
        <v>0</v>
      </c>
      <c r="G114" s="47" t="str">
        <f>'第一批明细-原始'!H114</f>
        <v>胜利物流中心</v>
      </c>
      <c r="H114" s="47" t="str">
        <f>'第一批明细-原始'!Q114</f>
        <v>20121210</v>
      </c>
      <c r="I114" s="47" t="str">
        <f>'第一批明细-原始'!AD114</f>
        <v>/17</v>
      </c>
      <c r="J114" s="47" t="str">
        <f>'第一批明细-原始'!AF114</f>
        <v>生产设备类资产</v>
      </c>
      <c r="K114" s="47">
        <f>'第一批明细-原始'!E114</f>
        <v>2010601</v>
      </c>
      <c r="L114" s="47" t="str">
        <f>'第一批明细-原始'!F114</f>
        <v>打印设备</v>
      </c>
      <c r="M114" s="50">
        <f>'第一批明细-原始'!K114</f>
        <v>1025.64</v>
      </c>
      <c r="N114" s="53">
        <f>'第一批明细-原始'!N114</f>
        <v>30.77</v>
      </c>
      <c r="O114" s="53">
        <f>'第一批明细-原始'!M114</f>
        <v>0</v>
      </c>
      <c r="P114" s="50">
        <f>'第一批明细-原始'!N114</f>
        <v>30.77</v>
      </c>
      <c r="Q114" s="47" t="str">
        <f>'第一批明细-原始'!W114</f>
        <v>已达使用年限并无修复价值</v>
      </c>
      <c r="R114" s="48">
        <f>'第一批明细-原始'!D114</f>
        <v>0</v>
      </c>
      <c r="S114" s="47">
        <f>'第一批明细-原始'!X114</f>
        <v>0</v>
      </c>
      <c r="T114" s="47" t="str">
        <f>'第一批明细-原始'!AF114</f>
        <v>生产设备类资产</v>
      </c>
      <c r="U114" s="47">
        <f>'第一批明细-原始'!Z114</f>
        <v>0</v>
      </c>
      <c r="V114" s="47">
        <f>'第一批明细-原始'!AA114</f>
        <v>0</v>
      </c>
    </row>
    <row r="115" ht="15" customHeight="1" spans="1:22">
      <c r="A115" s="49" t="str">
        <f>'第一批明细-原始'!I115</f>
        <v>物资供应处</v>
      </c>
      <c r="B115" s="48">
        <f>'第一批明细-原始'!AC115</f>
        <v>1</v>
      </c>
      <c r="C115" s="47">
        <f>'第一批明细-原始'!A115</f>
        <v>21000066662</v>
      </c>
      <c r="D115" s="47" t="str">
        <f>'第一批明细-原始'!C115</f>
        <v>惠普打印机</v>
      </c>
      <c r="E115" s="47" t="str">
        <f>'第一批明细-原始'!S115</f>
        <v>HPP1108</v>
      </c>
      <c r="F115" s="47">
        <f>'第一批明细-原始'!R115</f>
        <v>0</v>
      </c>
      <c r="G115" s="47" t="str">
        <f>'第一批明细-原始'!H115</f>
        <v>胜利物流中心</v>
      </c>
      <c r="H115" s="47" t="str">
        <f>'第一批明细-原始'!Q115</f>
        <v>20121210</v>
      </c>
      <c r="I115" s="47" t="str">
        <f>'第一批明细-原始'!AD115</f>
        <v>/16</v>
      </c>
      <c r="J115" s="47" t="str">
        <f>'第一批明细-原始'!AF115</f>
        <v>生产设备类资产</v>
      </c>
      <c r="K115" s="47">
        <f>'第一批明细-原始'!E115</f>
        <v>2010601</v>
      </c>
      <c r="L115" s="47" t="str">
        <f>'第一批明细-原始'!F115</f>
        <v>打印设备</v>
      </c>
      <c r="M115" s="50">
        <f>'第一批明细-原始'!K115</f>
        <v>1025.64</v>
      </c>
      <c r="N115" s="53">
        <f>'第一批明细-原始'!N115</f>
        <v>30.77</v>
      </c>
      <c r="O115" s="53">
        <f>'第一批明细-原始'!M115</f>
        <v>0</v>
      </c>
      <c r="P115" s="50">
        <f>'第一批明细-原始'!N115</f>
        <v>30.77</v>
      </c>
      <c r="Q115" s="47" t="str">
        <f>'第一批明细-原始'!W115</f>
        <v>已达使用年限并无修复价值</v>
      </c>
      <c r="R115" s="48">
        <f>'第一批明细-原始'!D115</f>
        <v>0</v>
      </c>
      <c r="S115" s="47">
        <f>'第一批明细-原始'!X115</f>
        <v>0</v>
      </c>
      <c r="T115" s="47" t="str">
        <f>'第一批明细-原始'!AF115</f>
        <v>生产设备类资产</v>
      </c>
      <c r="U115" s="47">
        <f>'第一批明细-原始'!Z115</f>
        <v>0</v>
      </c>
      <c r="V115" s="47">
        <f>'第一批明细-原始'!AA115</f>
        <v>0</v>
      </c>
    </row>
    <row r="116" ht="15" customHeight="1" spans="1:22">
      <c r="A116" s="49" t="str">
        <f>'第一批明细-原始'!I116</f>
        <v>物资供应处</v>
      </c>
      <c r="B116" s="48">
        <f>'第一批明细-原始'!AC116</f>
        <v>1</v>
      </c>
      <c r="C116" s="47">
        <f>'第一批明细-原始'!A116</f>
        <v>21000105488</v>
      </c>
      <c r="D116" s="47" t="str">
        <f>'第一批明细-原始'!C116</f>
        <v>惠普打印机</v>
      </c>
      <c r="E116" s="47" t="str">
        <f>'第一批明细-原始'!S116</f>
        <v>HP1020</v>
      </c>
      <c r="F116" s="47">
        <f>'第一批明细-原始'!R116</f>
        <v>0</v>
      </c>
      <c r="G116" s="47" t="str">
        <f>'第一批明细-原始'!H116</f>
        <v>胜利物流中心</v>
      </c>
      <c r="H116" s="47" t="str">
        <f>'第一批明细-原始'!Q116</f>
        <v>20081201</v>
      </c>
      <c r="I116" s="47" t="str">
        <f>'第一批明细-原始'!AD116</f>
        <v>/14</v>
      </c>
      <c r="J116" s="47" t="str">
        <f>'第一批明细-原始'!AF116</f>
        <v>生产设备类资产</v>
      </c>
      <c r="K116" s="47">
        <f>'第一批明细-原始'!E116</f>
        <v>2010601</v>
      </c>
      <c r="L116" s="47" t="str">
        <f>'第一批明细-原始'!F116</f>
        <v>打印设备</v>
      </c>
      <c r="M116" s="50">
        <f>'第一批明细-原始'!K116</f>
        <v>31.5</v>
      </c>
      <c r="N116" s="53">
        <f>'第一批明细-原始'!N116</f>
        <v>0.95</v>
      </c>
      <c r="O116" s="53">
        <f>'第一批明细-原始'!M116</f>
        <v>0</v>
      </c>
      <c r="P116" s="50">
        <f>'第一批明细-原始'!N116</f>
        <v>0.95</v>
      </c>
      <c r="Q116" s="47" t="str">
        <f>'第一批明细-原始'!W116</f>
        <v>已达使用年限并无修复价值</v>
      </c>
      <c r="R116" s="48">
        <f>'第一批明细-原始'!D116</f>
        <v>0</v>
      </c>
      <c r="S116" s="47">
        <f>'第一批明细-原始'!X116</f>
        <v>0</v>
      </c>
      <c r="T116" s="47" t="str">
        <f>'第一批明细-原始'!AF116</f>
        <v>生产设备类资产</v>
      </c>
      <c r="U116" s="47">
        <f>'第一批明细-原始'!Z116</f>
        <v>0</v>
      </c>
      <c r="V116" s="47">
        <f>'第一批明细-原始'!AA116</f>
        <v>0</v>
      </c>
    </row>
    <row r="117" ht="15" customHeight="1" spans="1:22">
      <c r="A117" s="49" t="str">
        <f>'第一批明细-原始'!I117</f>
        <v>物资供应处</v>
      </c>
      <c r="B117" s="48">
        <f>'第一批明细-原始'!AC117</f>
        <v>1</v>
      </c>
      <c r="C117" s="47">
        <f>'第一批明细-原始'!A117</f>
        <v>21000105620</v>
      </c>
      <c r="D117" s="47" t="str">
        <f>'第一批明细-原始'!C117</f>
        <v>惠普打印机</v>
      </c>
      <c r="E117" s="47" t="str">
        <f>'第一批明细-原始'!S117</f>
        <v>HP1012</v>
      </c>
      <c r="F117" s="47">
        <f>'第一批明细-原始'!R117</f>
        <v>0</v>
      </c>
      <c r="G117" s="47" t="str">
        <f>'第一批明细-原始'!H117</f>
        <v>胜利物流中心</v>
      </c>
      <c r="H117" s="47" t="str">
        <f>'第一批明细-原始'!Q117</f>
        <v>20081201</v>
      </c>
      <c r="I117" s="47" t="str">
        <f>'第一批明细-原始'!AD117</f>
        <v>/19</v>
      </c>
      <c r="J117" s="47" t="str">
        <f>'第一批明细-原始'!AF117</f>
        <v>计算机等信息类资产</v>
      </c>
      <c r="K117" s="47">
        <f>'第一批明细-原始'!E117</f>
        <v>2010601</v>
      </c>
      <c r="L117" s="47" t="str">
        <f>'第一批明细-原始'!F117</f>
        <v>打印设备</v>
      </c>
      <c r="M117" s="50">
        <f>'第一批明细-原始'!K117</f>
        <v>31.5</v>
      </c>
      <c r="N117" s="53">
        <f>'第一批明细-原始'!N117</f>
        <v>0.95</v>
      </c>
      <c r="O117" s="53">
        <f>'第一批明细-原始'!M117</f>
        <v>0</v>
      </c>
      <c r="P117" s="50">
        <f>'第一批明细-原始'!N117</f>
        <v>0.95</v>
      </c>
      <c r="Q117" s="47" t="str">
        <f>'第一批明细-原始'!W117</f>
        <v>已达使用年限并无修复价值</v>
      </c>
      <c r="R117" s="48">
        <f>'第一批明细-原始'!D117</f>
        <v>0</v>
      </c>
      <c r="S117" s="47">
        <f>'第一批明细-原始'!X117</f>
        <v>0</v>
      </c>
      <c r="T117" s="47" t="str">
        <f>'第一批明细-原始'!AF117</f>
        <v>计算机等信息类资产</v>
      </c>
      <c r="U117" s="47">
        <f>'第一批明细-原始'!Z117</f>
        <v>0</v>
      </c>
      <c r="V117" s="47">
        <f>'第一批明细-原始'!AA117</f>
        <v>0</v>
      </c>
    </row>
    <row r="118" ht="15" customHeight="1" spans="1:22">
      <c r="A118" s="49" t="str">
        <f>'第一批明细-原始'!I118</f>
        <v>物资供应处</v>
      </c>
      <c r="B118" s="48">
        <f>'第一批明细-原始'!AC118</f>
        <v>1</v>
      </c>
      <c r="C118" s="47">
        <f>'第一批明细-原始'!A118</f>
        <v>21000105624</v>
      </c>
      <c r="D118" s="47" t="str">
        <f>'第一批明细-原始'!C118</f>
        <v>惠普打印机</v>
      </c>
      <c r="E118" s="47" t="str">
        <f>'第一批明细-原始'!S118</f>
        <v>HP1008</v>
      </c>
      <c r="F118" s="47">
        <f>'第一批明细-原始'!R118</f>
        <v>0</v>
      </c>
      <c r="G118" s="47" t="str">
        <f>'第一批明细-原始'!H118</f>
        <v>胜利物流中心</v>
      </c>
      <c r="H118" s="47" t="str">
        <f>'第一批明细-原始'!Q118</f>
        <v>20081201</v>
      </c>
      <c r="I118" s="47" t="str">
        <f>'第一批明细-原始'!AD118</f>
        <v>/19</v>
      </c>
      <c r="J118" s="47" t="str">
        <f>'第一批明细-原始'!AF118</f>
        <v>计算机等信息类资产</v>
      </c>
      <c r="K118" s="47">
        <f>'第一批明细-原始'!E118</f>
        <v>2010601</v>
      </c>
      <c r="L118" s="47" t="str">
        <f>'第一批明细-原始'!F118</f>
        <v>打印设备</v>
      </c>
      <c r="M118" s="50">
        <f>'第一批明细-原始'!K118</f>
        <v>39</v>
      </c>
      <c r="N118" s="53">
        <f>'第一批明细-原始'!N118</f>
        <v>1.17</v>
      </c>
      <c r="O118" s="53">
        <f>'第一批明细-原始'!M118</f>
        <v>0</v>
      </c>
      <c r="P118" s="50">
        <f>'第一批明细-原始'!N118</f>
        <v>1.17</v>
      </c>
      <c r="Q118" s="47" t="str">
        <f>'第一批明细-原始'!W118</f>
        <v>已达使用年限并无修复价值</v>
      </c>
      <c r="R118" s="48">
        <f>'第一批明细-原始'!D118</f>
        <v>0</v>
      </c>
      <c r="S118" s="47">
        <f>'第一批明细-原始'!X118</f>
        <v>0</v>
      </c>
      <c r="T118" s="47" t="str">
        <f>'第一批明细-原始'!AF118</f>
        <v>计算机等信息类资产</v>
      </c>
      <c r="U118" s="47">
        <f>'第一批明细-原始'!Z118</f>
        <v>0</v>
      </c>
      <c r="V118" s="47">
        <f>'第一批明细-原始'!AA118</f>
        <v>0</v>
      </c>
    </row>
    <row r="119" ht="15" customHeight="1" spans="1:22">
      <c r="A119" s="49" t="str">
        <f>'第一批明细-原始'!I119</f>
        <v>物资供应处</v>
      </c>
      <c r="B119" s="48">
        <f>'第一批明细-原始'!AC119</f>
        <v>1</v>
      </c>
      <c r="C119" s="47">
        <f>'第一批明细-原始'!A119</f>
        <v>21000105626</v>
      </c>
      <c r="D119" s="47" t="str">
        <f>'第一批明细-原始'!C119</f>
        <v>惠普打印机</v>
      </c>
      <c r="E119" s="47" t="str">
        <f>'第一批明细-原始'!S119</f>
        <v>HP1022</v>
      </c>
      <c r="F119" s="47">
        <f>'第一批明细-原始'!R119</f>
        <v>0</v>
      </c>
      <c r="G119" s="47" t="str">
        <f>'第一批明细-原始'!H119</f>
        <v>胜利物流中心</v>
      </c>
      <c r="H119" s="47" t="str">
        <f>'第一批明细-原始'!Q119</f>
        <v>20081201</v>
      </c>
      <c r="I119" s="47" t="str">
        <f>'第一批明细-原始'!AD119</f>
        <v>/18</v>
      </c>
      <c r="J119" s="47" t="str">
        <f>'第一批明细-原始'!AF119</f>
        <v>计算机等信息类资产</v>
      </c>
      <c r="K119" s="47">
        <f>'第一批明细-原始'!E119</f>
        <v>2010601</v>
      </c>
      <c r="L119" s="47" t="str">
        <f>'第一批明细-原始'!F119</f>
        <v>打印设备</v>
      </c>
      <c r="M119" s="50">
        <f>'第一批明细-原始'!K119</f>
        <v>49.5</v>
      </c>
      <c r="N119" s="53">
        <f>'第一批明细-原始'!N119</f>
        <v>1.49</v>
      </c>
      <c r="O119" s="53">
        <f>'第一批明细-原始'!M119</f>
        <v>0</v>
      </c>
      <c r="P119" s="50">
        <f>'第一批明细-原始'!N119</f>
        <v>1.49</v>
      </c>
      <c r="Q119" s="47" t="str">
        <f>'第一批明细-原始'!W119</f>
        <v>已达使用年限并无修复价值</v>
      </c>
      <c r="R119" s="48">
        <f>'第一批明细-原始'!D119</f>
        <v>0</v>
      </c>
      <c r="S119" s="47">
        <f>'第一批明细-原始'!X119</f>
        <v>0</v>
      </c>
      <c r="T119" s="47" t="str">
        <f>'第一批明细-原始'!AF119</f>
        <v>计算机等信息类资产</v>
      </c>
      <c r="U119" s="47">
        <f>'第一批明细-原始'!Z119</f>
        <v>0</v>
      </c>
      <c r="V119" s="47">
        <f>'第一批明细-原始'!AA119</f>
        <v>0</v>
      </c>
    </row>
    <row r="120" ht="15" customHeight="1" spans="1:22">
      <c r="A120" s="49" t="str">
        <f>'第一批明细-原始'!I120</f>
        <v>物资供应处</v>
      </c>
      <c r="B120" s="48">
        <f>'第一批明细-原始'!AC120</f>
        <v>1</v>
      </c>
      <c r="C120" s="47">
        <f>'第一批明细-原始'!A120</f>
        <v>21000105628</v>
      </c>
      <c r="D120" s="47" t="str">
        <f>'第一批明细-原始'!C120</f>
        <v>惠普打印机</v>
      </c>
      <c r="E120" s="47" t="str">
        <f>'第一批明细-原始'!S120</f>
        <v>HP1020</v>
      </c>
      <c r="F120" s="47">
        <f>'第一批明细-原始'!R120</f>
        <v>0</v>
      </c>
      <c r="G120" s="47" t="str">
        <f>'第一批明细-原始'!H120</f>
        <v>胜利物流中心</v>
      </c>
      <c r="H120" s="47" t="str">
        <f>'第一批明细-原始'!Q120</f>
        <v>20081201</v>
      </c>
      <c r="I120" s="47" t="str">
        <f>'第一批明细-原始'!AD120</f>
        <v>/18</v>
      </c>
      <c r="J120" s="47" t="str">
        <f>'第一批明细-原始'!AF120</f>
        <v>计算机等信息类资产</v>
      </c>
      <c r="K120" s="47">
        <f>'第一批明细-原始'!E120</f>
        <v>2010601</v>
      </c>
      <c r="L120" s="47" t="str">
        <f>'第一批明细-原始'!F120</f>
        <v>打印设备</v>
      </c>
      <c r="M120" s="50">
        <f>'第一批明细-原始'!K120</f>
        <v>31.5</v>
      </c>
      <c r="N120" s="53">
        <f>'第一批明细-原始'!N120</f>
        <v>0.95</v>
      </c>
      <c r="O120" s="53">
        <f>'第一批明细-原始'!M120</f>
        <v>0</v>
      </c>
      <c r="P120" s="50">
        <f>'第一批明细-原始'!N120</f>
        <v>0.95</v>
      </c>
      <c r="Q120" s="47" t="str">
        <f>'第一批明细-原始'!W120</f>
        <v>已达使用年限并无修复价值</v>
      </c>
      <c r="R120" s="48">
        <f>'第一批明细-原始'!D120</f>
        <v>0</v>
      </c>
      <c r="S120" s="47">
        <f>'第一批明细-原始'!X120</f>
        <v>0</v>
      </c>
      <c r="T120" s="47" t="str">
        <f>'第一批明细-原始'!AF120</f>
        <v>计算机等信息类资产</v>
      </c>
      <c r="U120" s="47">
        <f>'第一批明细-原始'!Z120</f>
        <v>0</v>
      </c>
      <c r="V120" s="47">
        <f>'第一批明细-原始'!AA120</f>
        <v>0</v>
      </c>
    </row>
    <row r="121" ht="15" customHeight="1" spans="1:22">
      <c r="A121" s="49" t="str">
        <f>'第一批明细-原始'!I121</f>
        <v>物资供应处</v>
      </c>
      <c r="B121" s="48">
        <f>'第一批明细-原始'!AC121</f>
        <v>1</v>
      </c>
      <c r="C121" s="47">
        <f>'第一批明细-原始'!A121</f>
        <v>21000105629</v>
      </c>
      <c r="D121" s="47" t="str">
        <f>'第一批明细-原始'!C121</f>
        <v>惠普打印机</v>
      </c>
      <c r="E121" s="47" t="str">
        <f>'第一批明细-原始'!S121</f>
        <v>HP5100LE</v>
      </c>
      <c r="F121" s="47">
        <f>'第一批明细-原始'!R121</f>
        <v>0</v>
      </c>
      <c r="G121" s="47" t="str">
        <f>'第一批明细-原始'!H121</f>
        <v>胜利物流中心</v>
      </c>
      <c r="H121" s="47" t="str">
        <f>'第一批明细-原始'!Q121</f>
        <v>20081201</v>
      </c>
      <c r="I121" s="47" t="str">
        <f>'第一批明细-原始'!AD121</f>
        <v>/18</v>
      </c>
      <c r="J121" s="47" t="str">
        <f>'第一批明细-原始'!AF121</f>
        <v>计算机等信息类资产</v>
      </c>
      <c r="K121" s="47">
        <f>'第一批明细-原始'!E121</f>
        <v>2010601</v>
      </c>
      <c r="L121" s="47" t="str">
        <f>'第一批明细-原始'!F121</f>
        <v>打印设备</v>
      </c>
      <c r="M121" s="50">
        <f>'第一批明细-原始'!K121</f>
        <v>61.5</v>
      </c>
      <c r="N121" s="53">
        <f>'第一批明细-原始'!N121</f>
        <v>1.85</v>
      </c>
      <c r="O121" s="53">
        <f>'第一批明细-原始'!M121</f>
        <v>0</v>
      </c>
      <c r="P121" s="50">
        <f>'第一批明细-原始'!N121</f>
        <v>1.85</v>
      </c>
      <c r="Q121" s="47" t="str">
        <f>'第一批明细-原始'!W121</f>
        <v>已达使用年限并无修复价值</v>
      </c>
      <c r="R121" s="48">
        <f>'第一批明细-原始'!D121</f>
        <v>0</v>
      </c>
      <c r="S121" s="47">
        <f>'第一批明细-原始'!X121</f>
        <v>0</v>
      </c>
      <c r="T121" s="47" t="str">
        <f>'第一批明细-原始'!AF121</f>
        <v>计算机等信息类资产</v>
      </c>
      <c r="U121" s="47">
        <f>'第一批明细-原始'!Z121</f>
        <v>0</v>
      </c>
      <c r="V121" s="47">
        <f>'第一批明细-原始'!AA121</f>
        <v>0</v>
      </c>
    </row>
    <row r="122" ht="15" customHeight="1" spans="1:22">
      <c r="A122" s="49" t="str">
        <f>'第一批明细-原始'!I122</f>
        <v>物资供应处</v>
      </c>
      <c r="B122" s="48">
        <f>'第一批明细-原始'!AC122</f>
        <v>1</v>
      </c>
      <c r="C122" s="47">
        <f>'第一批明细-原始'!A122</f>
        <v>21000106436</v>
      </c>
      <c r="D122" s="47" t="str">
        <f>'第一批明细-原始'!C122</f>
        <v>松下投影彩色电视机</v>
      </c>
      <c r="E122" s="47" t="str">
        <f>'第一批明细-原始'!S122</f>
        <v>1080i</v>
      </c>
      <c r="F122" s="47">
        <f>'第一批明细-原始'!R122</f>
        <v>0</v>
      </c>
      <c r="G122" s="47" t="str">
        <f>'第一批明细-原始'!H122</f>
        <v>胜利物流中心</v>
      </c>
      <c r="H122" s="47" t="str">
        <f>'第一批明细-原始'!Q122</f>
        <v>20081201</v>
      </c>
      <c r="I122" s="47" t="str">
        <f>'第一批明细-原始'!AD122</f>
        <v>/7</v>
      </c>
      <c r="J122" s="47" t="str">
        <f>'第一批明细-原始'!AF122</f>
        <v>计算机等信息类资产</v>
      </c>
      <c r="K122" s="47">
        <f>'第一批明细-原始'!E122</f>
        <v>2320901</v>
      </c>
      <c r="L122" s="47" t="str">
        <f>'第一批明细-原始'!F122</f>
        <v>普通电视设备（电视机）</v>
      </c>
      <c r="M122" s="50">
        <f>'第一批明细-原始'!K122</f>
        <v>315</v>
      </c>
      <c r="N122" s="53">
        <f>'第一批明细-原始'!N122</f>
        <v>34.91</v>
      </c>
      <c r="O122" s="53">
        <f>'第一批明细-原始'!M122</f>
        <v>0</v>
      </c>
      <c r="P122" s="50">
        <f>'第一批明细-原始'!N122</f>
        <v>34.91</v>
      </c>
      <c r="Q122" s="47" t="str">
        <f>'第一批明细-原始'!W122</f>
        <v>已达使用年限并无修复价值</v>
      </c>
      <c r="R122" s="48">
        <f>'第一批明细-原始'!D122</f>
        <v>0</v>
      </c>
      <c r="S122" s="47">
        <f>'第一批明细-原始'!X122</f>
        <v>0</v>
      </c>
      <c r="T122" s="47" t="str">
        <f>'第一批明细-原始'!AF122</f>
        <v>计算机等信息类资产</v>
      </c>
      <c r="U122" s="47">
        <f>'第一批明细-原始'!Z122</f>
        <v>0</v>
      </c>
      <c r="V122" s="47">
        <f>'第一批明细-原始'!AA122</f>
        <v>0</v>
      </c>
    </row>
    <row r="123" ht="15" customHeight="1" spans="1:22">
      <c r="A123" s="49" t="str">
        <f>'第一批明细-原始'!I123</f>
        <v>物资供应处</v>
      </c>
      <c r="B123" s="48">
        <f>'第一批明细-原始'!AC123</f>
        <v>1</v>
      </c>
      <c r="C123" s="47">
        <f>'第一批明细-原始'!A123</f>
        <v>21000094229</v>
      </c>
      <c r="D123" s="47" t="str">
        <f>'第一批明细-原始'!C123</f>
        <v>条码识别器</v>
      </c>
      <c r="E123" s="47" t="str">
        <f>'第一批明细-原始'!S123</f>
        <v>ATID880II</v>
      </c>
      <c r="F123" s="47">
        <f>'第一批明细-原始'!R123</f>
        <v>0</v>
      </c>
      <c r="G123" s="47" t="str">
        <f>'第一批明细-原始'!H123</f>
        <v>胜利物流中心</v>
      </c>
      <c r="H123" s="47" t="str">
        <f>'第一批明细-原始'!Q123</f>
        <v>20141210</v>
      </c>
      <c r="I123" s="47" t="str">
        <f>'第一批明细-原始'!AD123</f>
        <v>/6</v>
      </c>
      <c r="J123" s="47" t="str">
        <f>'第一批明细-原始'!AF123</f>
        <v>计算机等信息类资产</v>
      </c>
      <c r="K123" s="47">
        <f>'第一批明细-原始'!E123</f>
        <v>20212</v>
      </c>
      <c r="L123" s="47" t="str">
        <f>'第一批明细-原始'!F123</f>
        <v>条码扫描器</v>
      </c>
      <c r="M123" s="50">
        <f>'第一批明细-原始'!K123</f>
        <v>16171</v>
      </c>
      <c r="N123" s="53">
        <f>'第一批明细-原始'!N123</f>
        <v>485.15</v>
      </c>
      <c r="O123" s="53">
        <f>'第一批明细-原始'!M123</f>
        <v>0</v>
      </c>
      <c r="P123" s="50">
        <f>'第一批明细-原始'!N123</f>
        <v>485.15</v>
      </c>
      <c r="Q123" s="47" t="str">
        <f>'第一批明细-原始'!W123</f>
        <v>已达使用年限并无修复价值</v>
      </c>
      <c r="R123" s="48">
        <f>'第一批明细-原始'!D123</f>
        <v>0</v>
      </c>
      <c r="S123" s="47">
        <f>'第一批明细-原始'!X123</f>
        <v>0</v>
      </c>
      <c r="T123" s="47" t="str">
        <f>'第一批明细-原始'!AF123</f>
        <v>计算机等信息类资产</v>
      </c>
      <c r="U123" s="47">
        <f>'第一批明细-原始'!Z123</f>
        <v>0</v>
      </c>
      <c r="V123" s="47">
        <f>'第一批明细-原始'!AA123</f>
        <v>0</v>
      </c>
    </row>
    <row r="124" ht="15" customHeight="1" spans="1:22">
      <c r="A124" s="49" t="str">
        <f>'第一批明细-原始'!I124</f>
        <v>物资供应处</v>
      </c>
      <c r="B124" s="48">
        <f>'第一批明细-原始'!AC124</f>
        <v>1</v>
      </c>
      <c r="C124" s="47">
        <f>'第一批明细-原始'!A124</f>
        <v>21000094239</v>
      </c>
      <c r="D124" s="47" t="str">
        <f>'第一批明细-原始'!C124</f>
        <v>条码识别器</v>
      </c>
      <c r="E124" s="47" t="str">
        <f>'第一批明细-原始'!S124</f>
        <v>ATID880II</v>
      </c>
      <c r="F124" s="47">
        <f>'第一批明细-原始'!R124</f>
        <v>0</v>
      </c>
      <c r="G124" s="47" t="str">
        <f>'第一批明细-原始'!H124</f>
        <v>胜利物流中心</v>
      </c>
      <c r="H124" s="47" t="str">
        <f>'第一批明细-原始'!Q124</f>
        <v>20141210</v>
      </c>
      <c r="I124" s="47" t="str">
        <f>'第一批明细-原始'!AD124</f>
        <v>/13</v>
      </c>
      <c r="J124" s="47" t="str">
        <f>'第一批明细-原始'!AF124</f>
        <v>生产设备类资产</v>
      </c>
      <c r="K124" s="47">
        <f>'第一批明细-原始'!E124</f>
        <v>20212</v>
      </c>
      <c r="L124" s="47" t="str">
        <f>'第一批明细-原始'!F124</f>
        <v>条码扫描器</v>
      </c>
      <c r="M124" s="50">
        <f>'第一批明细-原始'!K124</f>
        <v>16171</v>
      </c>
      <c r="N124" s="53">
        <f>'第一批明细-原始'!N124</f>
        <v>485.15</v>
      </c>
      <c r="O124" s="53">
        <f>'第一批明细-原始'!M124</f>
        <v>0</v>
      </c>
      <c r="P124" s="50">
        <f>'第一批明细-原始'!N124</f>
        <v>485.15</v>
      </c>
      <c r="Q124" s="47" t="str">
        <f>'第一批明细-原始'!W124</f>
        <v>已达使用年限并无修复价值</v>
      </c>
      <c r="R124" s="48">
        <f>'第一批明细-原始'!D124</f>
        <v>0</v>
      </c>
      <c r="S124" s="47">
        <f>'第一批明细-原始'!X124</f>
        <v>0</v>
      </c>
      <c r="T124" s="47" t="str">
        <f>'第一批明细-原始'!AF124</f>
        <v>生产设备类资产</v>
      </c>
      <c r="U124" s="47">
        <f>'第一批明细-原始'!Z124</f>
        <v>0</v>
      </c>
      <c r="V124" s="47">
        <f>'第一批明细-原始'!AA124</f>
        <v>0</v>
      </c>
    </row>
    <row r="125" ht="15" customHeight="1" spans="1:22">
      <c r="A125" s="49" t="str">
        <f>'第一批明细-原始'!I125</f>
        <v>物资供应处</v>
      </c>
      <c r="B125" s="48">
        <f>'第一批明细-原始'!AC125</f>
        <v>1</v>
      </c>
      <c r="C125" s="47">
        <f>'第一批明细-原始'!A125</f>
        <v>21000105367</v>
      </c>
      <c r="D125" s="47" t="str">
        <f>'第一批明细-原始'!C125</f>
        <v>戴尔台式计算机</v>
      </c>
      <c r="E125" s="47" t="str">
        <f>'第一批明细-原始'!S125</f>
        <v>DELL755</v>
      </c>
      <c r="F125" s="47">
        <f>'第一批明细-原始'!R125</f>
        <v>0</v>
      </c>
      <c r="G125" s="47" t="str">
        <f>'第一批明细-原始'!H125</f>
        <v>胜利物流中心</v>
      </c>
      <c r="H125" s="47" t="str">
        <f>'第一批明细-原始'!Q125</f>
        <v>20081201</v>
      </c>
      <c r="I125" s="47" t="str">
        <f>'第一批明细-原始'!AD125</f>
        <v>/15</v>
      </c>
      <c r="J125" s="47" t="str">
        <f>'第一批明细-原始'!AF125</f>
        <v>生产设备类资产</v>
      </c>
      <c r="K125" s="47">
        <f>'第一批明细-原始'!E125</f>
        <v>2010104</v>
      </c>
      <c r="L125" s="47" t="str">
        <f>'第一批明细-原始'!F125</f>
        <v>台式机</v>
      </c>
      <c r="M125" s="50">
        <f>'第一批明细-原始'!K125</f>
        <v>224.4</v>
      </c>
      <c r="N125" s="53">
        <f>'第一批明细-原始'!N125</f>
        <v>6.73</v>
      </c>
      <c r="O125" s="53">
        <f>'第一批明细-原始'!M125</f>
        <v>0</v>
      </c>
      <c r="P125" s="50">
        <f>'第一批明细-原始'!N125</f>
        <v>6.73</v>
      </c>
      <c r="Q125" s="47" t="str">
        <f>'第一批明细-原始'!W125</f>
        <v>已达使用年限并无修复价值</v>
      </c>
      <c r="R125" s="48">
        <f>'第一批明细-原始'!D125</f>
        <v>0</v>
      </c>
      <c r="S125" s="47">
        <f>'第一批明细-原始'!X125</f>
        <v>0</v>
      </c>
      <c r="T125" s="47" t="str">
        <f>'第一批明细-原始'!AF125</f>
        <v>生产设备类资产</v>
      </c>
      <c r="U125" s="47">
        <f>'第一批明细-原始'!Z125</f>
        <v>0</v>
      </c>
      <c r="V125" s="47">
        <f>'第一批明细-原始'!AA125</f>
        <v>0</v>
      </c>
    </row>
    <row r="126" ht="15" customHeight="1" spans="1:22">
      <c r="A126" s="49" t="str">
        <f>'第一批明细-原始'!I126</f>
        <v>物资供应处</v>
      </c>
      <c r="B126" s="48">
        <f>'第一批明细-原始'!AC126</f>
        <v>1</v>
      </c>
      <c r="C126" s="47">
        <f>'第一批明细-原始'!A126</f>
        <v>13000004910</v>
      </c>
      <c r="D126" s="47" t="str">
        <f>'第一批明细-原始'!C126</f>
        <v>场地</v>
      </c>
      <c r="E126" s="47" t="str">
        <f>'第一批明细-原始'!S126</f>
        <v>混凝土</v>
      </c>
      <c r="F126" s="47">
        <f>'第一批明细-原始'!R126</f>
        <v>0</v>
      </c>
      <c r="G126" s="47" t="str">
        <f>'第一批明细-原始'!H126</f>
        <v>供应处/物资总库/材料库</v>
      </c>
      <c r="H126" s="47" t="str">
        <f>'第一批明细-原始'!Q126</f>
        <v>20181229</v>
      </c>
      <c r="I126" s="47" t="str">
        <f>'第一批明细-原始'!AD126</f>
        <v>/7</v>
      </c>
      <c r="J126" s="47" t="str">
        <f>'第一批明细-原始'!AF126</f>
        <v>计算机等信息类资产</v>
      </c>
      <c r="K126" s="47" t="e">
        <f>'第一批明细-原始'!E126</f>
        <v>#N/A</v>
      </c>
      <c r="L126" s="47" t="e">
        <f>'第一批明细-原始'!F126</f>
        <v>#N/A</v>
      </c>
      <c r="M126" s="50">
        <f>'第一批明细-原始'!K126</f>
        <v>899366.37</v>
      </c>
      <c r="N126" s="53">
        <f>'第一批明细-原始'!N126</f>
        <v>877556.74</v>
      </c>
      <c r="O126" s="53">
        <f>'第一批明细-原始'!M126</f>
        <v>0</v>
      </c>
      <c r="P126" s="50">
        <f>'第一批明细-原始'!N126</f>
        <v>877556.74</v>
      </c>
      <c r="Q126" s="47" t="str">
        <f>'第一批明细-原始'!W126</f>
        <v>已达使用年限并无修复价值</v>
      </c>
      <c r="R126" s="48">
        <f>'第一批明细-原始'!D126</f>
        <v>0</v>
      </c>
      <c r="S126" s="47">
        <f>'第一批明细-原始'!X126</f>
        <v>0</v>
      </c>
      <c r="T126" s="47" t="str">
        <f>'第一批明细-原始'!AF126</f>
        <v>计算机等信息类资产</v>
      </c>
      <c r="U126" s="47">
        <f>'第一批明细-原始'!Z126</f>
        <v>0</v>
      </c>
      <c r="V126" s="47">
        <f>'第一批明细-原始'!AA126</f>
        <v>0</v>
      </c>
    </row>
    <row r="127" ht="15" customHeight="1" spans="1:22">
      <c r="A127" s="49" t="str">
        <f>'第一批明细-原始'!I127</f>
        <v>物资供应处</v>
      </c>
      <c r="B127" s="48">
        <f>'第一批明细-原始'!AC127</f>
        <v>1</v>
      </c>
      <c r="C127" s="47">
        <f>'第一批明细-原始'!A127</f>
        <v>21000033356</v>
      </c>
      <c r="D127" s="47" t="str">
        <f>'第一批明细-原始'!C127</f>
        <v>轨道衡</v>
      </c>
      <c r="E127" s="47" t="str">
        <f>'第一批明细-原始'!S127</f>
        <v>轨道衡</v>
      </c>
      <c r="F127" s="47">
        <f>'第一批明细-原始'!R127</f>
        <v>0</v>
      </c>
      <c r="G127" s="47" t="str">
        <f>'第一批明细-原始'!H127</f>
        <v>供应处/物资总库/机务队</v>
      </c>
      <c r="H127" s="55" t="str">
        <f>'第一批明细-原始'!Q127</f>
        <v>19890714</v>
      </c>
      <c r="I127" s="47" t="str">
        <f>'第一批明细-原始'!AD127</f>
        <v>/6</v>
      </c>
      <c r="J127" s="47" t="str">
        <f>'第一批明细-原始'!AF127</f>
        <v>计算机等信息类资产</v>
      </c>
      <c r="K127" s="47" t="e">
        <f>'第一批明细-原始'!E127</f>
        <v>#N/A</v>
      </c>
      <c r="L127" s="47" t="e">
        <f>'第一批明细-原始'!F127</f>
        <v>#N/A</v>
      </c>
      <c r="M127" s="50">
        <f>'第一批明细-原始'!K127</f>
        <v>1039960</v>
      </c>
      <c r="N127" s="53">
        <f>'第一批明细-原始'!N127</f>
        <v>31198.8</v>
      </c>
      <c r="O127" s="53">
        <f>'第一批明细-原始'!M127</f>
        <v>0</v>
      </c>
      <c r="P127" s="50">
        <f>'第一批明细-原始'!N127</f>
        <v>31198.8</v>
      </c>
      <c r="Q127" s="47" t="str">
        <f>'第一批明细-原始'!W127</f>
        <v>已达使用年限并无修复价值</v>
      </c>
      <c r="R127" s="48">
        <f>'第一批明细-原始'!D127</f>
        <v>0</v>
      </c>
      <c r="S127" s="47">
        <f>'第一批明细-原始'!X127</f>
        <v>0</v>
      </c>
      <c r="T127" s="47" t="str">
        <f>'第一批明细-原始'!AF127</f>
        <v>计算机等信息类资产</v>
      </c>
      <c r="U127" s="47">
        <f>'第一批明细-原始'!Z127</f>
        <v>0</v>
      </c>
      <c r="V127" s="47">
        <f>'第一批明细-原始'!AA127</f>
        <v>0</v>
      </c>
    </row>
    <row r="128" ht="15" customHeight="1" spans="1:22">
      <c r="A128" s="49" t="str">
        <f>'第一批明细-原始'!I128</f>
        <v>物资供应处</v>
      </c>
      <c r="B128" s="48">
        <f>'第一批明细-原始'!AC128</f>
        <v>1</v>
      </c>
      <c r="C128" s="47">
        <f>'第一批明细-原始'!A128</f>
        <v>12000002602</v>
      </c>
      <c r="D128" s="47" t="str">
        <f>'第一批明细-原始'!C128</f>
        <v>检验工房</v>
      </c>
      <c r="E128" s="47" t="str">
        <f>'第一批明细-原始'!S128</f>
        <v>框架结构</v>
      </c>
      <c r="F128" s="47"/>
      <c r="G128" s="47" t="str">
        <f>'第一批明细-原始'!H128</f>
        <v>检验所</v>
      </c>
      <c r="H128" s="55">
        <f>'第一批明细-原始'!Q128</f>
        <v>20061231</v>
      </c>
      <c r="I128" s="47" t="str">
        <f>'第一批明细-原始'!AD128</f>
        <v>/14</v>
      </c>
      <c r="J128" s="47" t="str">
        <f>'第一批明细-原始'!AF128</f>
        <v>生产设备类资产</v>
      </c>
      <c r="K128" s="47">
        <f>'第一批明细-原始'!E128</f>
        <v>102010102</v>
      </c>
      <c r="L128" s="47" t="str">
        <f>'第一批明细-原始'!F128</f>
        <v>厂房</v>
      </c>
      <c r="M128" s="50">
        <f>'第一批明细-原始'!K128</f>
        <v>3399893.64</v>
      </c>
      <c r="N128" s="53">
        <f>'第一批明细-原始'!N128</f>
        <v>2108217.42</v>
      </c>
      <c r="O128" s="53">
        <f>'第一批明细-原始'!M128</f>
        <v>0</v>
      </c>
      <c r="P128" s="50">
        <f>'第一批明细-原始'!N128</f>
        <v>2108217.42</v>
      </c>
      <c r="Q128" s="47" t="str">
        <f>'第一批明细-原始'!W128</f>
        <v>已达使用年限并无修复价值</v>
      </c>
      <c r="R128" s="48">
        <f>'第一批明细-原始'!D128</f>
        <v>0</v>
      </c>
      <c r="S128" s="47">
        <f>'第一批明细-原始'!X128</f>
        <v>0</v>
      </c>
      <c r="T128" s="47" t="str">
        <f>'第一批明细-原始'!AF128</f>
        <v>生产设备类资产</v>
      </c>
      <c r="U128" s="47">
        <f>'第一批明细-原始'!Z128</f>
        <v>0</v>
      </c>
      <c r="V128" s="47">
        <f>'第一批明细-原始'!AA128</f>
        <v>0</v>
      </c>
    </row>
    <row r="129" ht="15" customHeight="1" spans="1:22">
      <c r="A129" s="49" t="str">
        <f>'第一批明细-原始'!I129</f>
        <v>物资供应处</v>
      </c>
      <c r="B129" s="48">
        <f>'第一批明细-原始'!AC129</f>
        <v>1</v>
      </c>
      <c r="C129" s="47">
        <f>'第一批明细-原始'!A129</f>
        <v>13000000983</v>
      </c>
      <c r="D129" s="47" t="str">
        <f>'第一批明细-原始'!C129</f>
        <v>铁路三线</v>
      </c>
      <c r="E129" s="47" t="str">
        <f>'第一批明细-原始'!S129</f>
        <v>P-45</v>
      </c>
      <c r="F129" s="47"/>
      <c r="G129" s="47" t="str">
        <f>'第一批明细-原始'!H129</f>
        <v>总库</v>
      </c>
      <c r="H129" s="55" t="str">
        <f>'第一批明细-原始'!Q129</f>
        <v>19990930</v>
      </c>
      <c r="I129" s="47" t="str">
        <f>'第一批明细-原始'!AD129</f>
        <v>/21</v>
      </c>
      <c r="J129" s="47" t="str">
        <f>'第一批明细-原始'!AF129</f>
        <v>生产设备类资产</v>
      </c>
      <c r="K129" s="47">
        <f>'第一批明细-原始'!E129</f>
        <v>1030908</v>
      </c>
      <c r="L129" s="47" t="str">
        <f>'第一批明细-原始'!F129</f>
        <v>铁路专用线</v>
      </c>
      <c r="M129" s="50">
        <f>'第一批明细-原始'!K129</f>
        <v>4766832.64</v>
      </c>
      <c r="N129" s="53">
        <f>'第一批明细-原始'!N129</f>
        <v>143004.98</v>
      </c>
      <c r="O129" s="53">
        <f>'第一批明细-原始'!M129</f>
        <v>0</v>
      </c>
      <c r="P129" s="50">
        <f>'第一批明细-原始'!N129</f>
        <v>143004.98</v>
      </c>
      <c r="Q129" s="47" t="str">
        <f>'第一批明细-原始'!W129</f>
        <v>已达使用年限并无修复价值</v>
      </c>
      <c r="R129" s="48">
        <f>'第一批明细-原始'!D129</f>
        <v>0</v>
      </c>
      <c r="S129" s="47">
        <f>'第一批明细-原始'!X129</f>
        <v>0</v>
      </c>
      <c r="T129" s="47" t="str">
        <f>'第一批明细-原始'!AF129</f>
        <v>生产设备类资产</v>
      </c>
      <c r="U129" s="47">
        <f>'第一批明细-原始'!Z129</f>
        <v>0</v>
      </c>
      <c r="V129" s="47">
        <f>'第一批明细-原始'!AA129</f>
        <v>0</v>
      </c>
    </row>
    <row r="130" ht="15" customHeight="1" spans="1:22">
      <c r="A130" s="49" t="str">
        <f>'第一批明细-原始'!I130</f>
        <v>物资供应处</v>
      </c>
      <c r="B130" s="48">
        <f>'第一批明细-原始'!AC130</f>
        <v>1</v>
      </c>
      <c r="C130" s="47">
        <f>'第一批明细-原始'!A130</f>
        <v>13000000986</v>
      </c>
      <c r="D130" s="47" t="str">
        <f>'第一批明细-原始'!C130</f>
        <v>铁路一线</v>
      </c>
      <c r="E130" s="47" t="str">
        <f>'第一批明细-原始'!S130</f>
        <v>P-45</v>
      </c>
      <c r="F130" s="47"/>
      <c r="G130" s="47" t="str">
        <f>'第一批明细-原始'!H130</f>
        <v>总库</v>
      </c>
      <c r="H130" s="55" t="str">
        <f>'第一批明细-原始'!Q130</f>
        <v>19990930</v>
      </c>
      <c r="I130" s="47" t="str">
        <f>'第一批明细-原始'!AD130</f>
        <v>/21</v>
      </c>
      <c r="J130" s="47" t="str">
        <f>'第一批明细-原始'!AF130</f>
        <v>生产设备类资产</v>
      </c>
      <c r="K130" s="47">
        <f>'第一批明细-原始'!E130</f>
        <v>1030908</v>
      </c>
      <c r="L130" s="47" t="str">
        <f>'第一批明细-原始'!F130</f>
        <v>铁路专用线</v>
      </c>
      <c r="M130" s="50">
        <f>'第一批明细-原始'!K130</f>
        <v>1372176.86</v>
      </c>
      <c r="N130" s="53">
        <f>'第一批明细-原始'!N130</f>
        <v>41165.31</v>
      </c>
      <c r="O130" s="53">
        <f>'第一批明细-原始'!M130</f>
        <v>0</v>
      </c>
      <c r="P130" s="50">
        <f>'第一批明细-原始'!N130</f>
        <v>41165.31</v>
      </c>
      <c r="Q130" s="47" t="str">
        <f>'第一批明细-原始'!W130</f>
        <v>已达使用年限并无修复价值</v>
      </c>
      <c r="R130" s="48">
        <f>'第一批明细-原始'!D130</f>
        <v>0</v>
      </c>
      <c r="S130" s="47">
        <f>'第一批明细-原始'!X130</f>
        <v>0</v>
      </c>
      <c r="T130" s="47" t="str">
        <f>'第一批明细-原始'!AF130</f>
        <v>生产设备类资产</v>
      </c>
      <c r="U130" s="47">
        <f>'第一批明细-原始'!Z130</f>
        <v>0</v>
      </c>
      <c r="V130" s="47">
        <f>'第一批明细-原始'!AA130</f>
        <v>0</v>
      </c>
    </row>
    <row r="131" ht="15" customHeight="1" spans="1:22">
      <c r="A131" s="49" t="str">
        <f>'第一批明细-原始'!I131</f>
        <v>物资供应处</v>
      </c>
      <c r="B131" s="48">
        <f>'第一批明细-原始'!AC131</f>
        <v>1</v>
      </c>
      <c r="C131" s="47">
        <f>'第一批明细-原始'!A131</f>
        <v>13000000989</v>
      </c>
      <c r="D131" s="47" t="str">
        <f>'第一批明细-原始'!C131</f>
        <v>铁路联系线</v>
      </c>
      <c r="E131" s="47" t="str">
        <f>'第一批明细-原始'!S131</f>
        <v>P-50</v>
      </c>
      <c r="F131" s="47"/>
      <c r="G131" s="47" t="str">
        <f>'第一批明细-原始'!H131</f>
        <v>总库</v>
      </c>
      <c r="H131" s="55" t="str">
        <f>'第一批明细-原始'!Q131</f>
        <v>19990930</v>
      </c>
      <c r="I131" s="47" t="str">
        <f>'第一批明细-原始'!AD131</f>
        <v>/21</v>
      </c>
      <c r="J131" s="47" t="str">
        <f>'第一批明细-原始'!AF131</f>
        <v>生产设备类资产</v>
      </c>
      <c r="K131" s="47">
        <f>'第一批明细-原始'!E131</f>
        <v>1030908</v>
      </c>
      <c r="L131" s="47" t="str">
        <f>'第一批明细-原始'!F131</f>
        <v>铁路专用线</v>
      </c>
      <c r="M131" s="50">
        <f>'第一批明细-原始'!K131</f>
        <v>4096496.8</v>
      </c>
      <c r="N131" s="53">
        <f>'第一批明细-原始'!N131</f>
        <v>122894.9</v>
      </c>
      <c r="O131" s="53">
        <f>'第一批明细-原始'!M131</f>
        <v>0</v>
      </c>
      <c r="P131" s="50">
        <f>'第一批明细-原始'!N131</f>
        <v>122894.9</v>
      </c>
      <c r="Q131" s="47" t="str">
        <f>'第一批明细-原始'!W131</f>
        <v>已达使用年限并无修复价值</v>
      </c>
      <c r="R131" s="48">
        <f>'第一批明细-原始'!D131</f>
        <v>0</v>
      </c>
      <c r="S131" s="47">
        <f>'第一批明细-原始'!X131</f>
        <v>0</v>
      </c>
      <c r="T131" s="47" t="str">
        <f>'第一批明细-原始'!AF131</f>
        <v>生产设备类资产</v>
      </c>
      <c r="U131" s="47">
        <f>'第一批明细-原始'!Z131</f>
        <v>0</v>
      </c>
      <c r="V131" s="47">
        <f>'第一批明细-原始'!AA131</f>
        <v>0</v>
      </c>
    </row>
    <row r="132" ht="15" customHeight="1" spans="1:22">
      <c r="A132" s="49" t="str">
        <f>'第一批明细-原始'!I132</f>
        <v>物资供应处</v>
      </c>
      <c r="B132" s="48">
        <f>'第一批明细-原始'!AC132</f>
        <v>1</v>
      </c>
      <c r="C132" s="47">
        <f>'第一批明细-原始'!A132</f>
        <v>13000004251</v>
      </c>
      <c r="D132" s="47" t="str">
        <f>'第一批明细-原始'!C132</f>
        <v>四线站台</v>
      </c>
      <c r="E132" s="47" t="str">
        <f>'第一批明细-原始'!S132</f>
        <v>毛石、混凝土</v>
      </c>
      <c r="F132" s="47"/>
      <c r="G132" s="47" t="str">
        <f>'第一批明细-原始'!H132</f>
        <v>总库</v>
      </c>
      <c r="H132" s="55">
        <f>'第一批明细-原始'!Q132</f>
        <v>20161228</v>
      </c>
      <c r="I132" s="47" t="str">
        <f>'第一批明细-原始'!AD132</f>
        <v>/4</v>
      </c>
      <c r="J132" s="47" t="str">
        <f>'第一批明细-原始'!AF132</f>
        <v>生产设备类资产</v>
      </c>
      <c r="K132" s="47">
        <f>'第一批明细-原始'!E132</f>
        <v>1030707</v>
      </c>
      <c r="L132" s="47" t="str">
        <f>'第一批明细-原始'!F132</f>
        <v>料台</v>
      </c>
      <c r="M132" s="50">
        <f>'第一批明细-原始'!K132</f>
        <v>3076553.38</v>
      </c>
      <c r="N132" s="53">
        <f>'第一批明细-原始'!N132</f>
        <v>2629799.45</v>
      </c>
      <c r="O132" s="53">
        <f>'第一批明细-原始'!M132</f>
        <v>0</v>
      </c>
      <c r="P132" s="50">
        <f>'第一批明细-原始'!N132</f>
        <v>2629799.45</v>
      </c>
      <c r="Q132" s="47" t="str">
        <f>'第一批明细-原始'!W132</f>
        <v>已达使用年限并无修复价值</v>
      </c>
      <c r="R132" s="48">
        <f>'第一批明细-原始'!D132</f>
        <v>0</v>
      </c>
      <c r="S132" s="47">
        <f>'第一批明细-原始'!X132</f>
        <v>0</v>
      </c>
      <c r="T132" s="47" t="str">
        <f>'第一批明细-原始'!AF132</f>
        <v>生产设备类资产</v>
      </c>
      <c r="U132" s="47">
        <f>'第一批明细-原始'!Z132</f>
        <v>0</v>
      </c>
      <c r="V132" s="47">
        <f>'第一批明细-原始'!AA132</f>
        <v>0</v>
      </c>
    </row>
    <row r="133" ht="15" customHeight="1" spans="1:22">
      <c r="A133" s="49" t="str">
        <f>'第一批明细-原始'!I133</f>
        <v>物资供应处</v>
      </c>
      <c r="B133" s="48">
        <f>'第一批明细-原始'!AC133</f>
        <v>1</v>
      </c>
      <c r="C133" s="47">
        <f>'第一批明细-原始'!A133</f>
        <v>21000024050</v>
      </c>
      <c r="D133" s="47" t="str">
        <f>'第一批明细-原始'!C133</f>
        <v>通化门式起重机</v>
      </c>
      <c r="E133" s="47" t="str">
        <f>'第一批明细-原始'!S133</f>
        <v>LQ-35-30</v>
      </c>
      <c r="F133" s="47"/>
      <c r="G133" s="47" t="str">
        <f>'第一批明细-原始'!H133</f>
        <v>总库</v>
      </c>
      <c r="H133" s="55" t="str">
        <f>'第一批明细-原始'!Q133</f>
        <v>19951230</v>
      </c>
      <c r="I133" s="47" t="str">
        <f>'第一批明细-原始'!AD133</f>
        <v>/25</v>
      </c>
      <c r="J133" s="47" t="str">
        <f>'第一批明细-原始'!AF133</f>
        <v>生产设备类资产</v>
      </c>
      <c r="K133" s="47">
        <f>'第一批明细-原始'!E133</f>
        <v>210100301</v>
      </c>
      <c r="L133" s="47" t="str">
        <f>'第一批明细-原始'!F133</f>
        <v>电动门式起重机</v>
      </c>
      <c r="M133" s="50">
        <f>'第一批明细-原始'!K133</f>
        <v>1326000</v>
      </c>
      <c r="N133" s="53">
        <f>'第一批明细-原始'!N133</f>
        <v>39780</v>
      </c>
      <c r="O133" s="53">
        <f>'第一批明细-原始'!M133</f>
        <v>0</v>
      </c>
      <c r="P133" s="50">
        <f>'第一批明细-原始'!N133</f>
        <v>39780</v>
      </c>
      <c r="Q133" s="47" t="str">
        <f>'第一批明细-原始'!W133</f>
        <v>已达使用年限并无修复价值</v>
      </c>
      <c r="R133" s="48">
        <f>'第一批明细-原始'!D133</f>
        <v>0</v>
      </c>
      <c r="S133" s="47">
        <f>'第一批明细-原始'!X133</f>
        <v>0</v>
      </c>
      <c r="T133" s="47" t="str">
        <f>'第一批明细-原始'!AF133</f>
        <v>生产设备类资产</v>
      </c>
      <c r="U133" s="47">
        <f>'第一批明细-原始'!Z133</f>
        <v>0</v>
      </c>
      <c r="V133" s="47">
        <f>'第一批明细-原始'!AA133</f>
        <v>0</v>
      </c>
    </row>
    <row r="134" ht="15" customHeight="1" spans="1:22">
      <c r="A134" s="49" t="str">
        <f>'第一批明细-原始'!I134</f>
        <v>物资供应处</v>
      </c>
      <c r="B134" s="48">
        <f>'第一批明细-原始'!AC134</f>
        <v>1</v>
      </c>
      <c r="C134" s="47">
        <f>'第一批明细-原始'!A134</f>
        <v>21000138917</v>
      </c>
      <c r="D134" s="47" t="str">
        <f>'第一批明细-原始'!C134</f>
        <v>斑马条码打印机</v>
      </c>
      <c r="E134" s="47" t="str">
        <f>'第一批明细-原始'!S134</f>
        <v>GK888t</v>
      </c>
      <c r="F134" s="47"/>
      <c r="G134" s="47" t="str">
        <f>'第一批明细-原始'!H134</f>
        <v>检验所</v>
      </c>
      <c r="H134" s="55">
        <f>'第一批明细-原始'!Q134</f>
        <v>20151015</v>
      </c>
      <c r="I134" s="47" t="str">
        <f>'第一批明细-原始'!AD134</f>
        <v>/5</v>
      </c>
      <c r="J134" s="47" t="str">
        <f>'第一批明细-原始'!AF134</f>
        <v>计算机等信息类资产</v>
      </c>
      <c r="K134" s="47">
        <f>'第一批明细-原始'!E134</f>
        <v>20211</v>
      </c>
      <c r="L134" s="47" t="str">
        <f>'第一批明细-原始'!F134</f>
        <v>条码打印机</v>
      </c>
      <c r="M134" s="50">
        <f>'第一批明细-原始'!K134</f>
        <v>1026</v>
      </c>
      <c r="N134" s="53">
        <f>'第一批明细-原始'!N134</f>
        <v>229.84</v>
      </c>
      <c r="O134" s="53">
        <f>'第一批明细-原始'!M134</f>
        <v>0</v>
      </c>
      <c r="P134" s="50">
        <f>'第一批明细-原始'!N134</f>
        <v>229.84</v>
      </c>
      <c r="Q134" s="47" t="str">
        <f>'第一批明细-原始'!W134</f>
        <v>已达使用年限并无修复价值</v>
      </c>
      <c r="R134" s="48">
        <f>'第一批明细-原始'!D134</f>
        <v>0</v>
      </c>
      <c r="S134" s="47">
        <f>'第一批明细-原始'!X134</f>
        <v>0</v>
      </c>
      <c r="T134" s="47" t="str">
        <f>'第一批明细-原始'!AF134</f>
        <v>计算机等信息类资产</v>
      </c>
      <c r="U134" s="47">
        <f>'第一批明细-原始'!Z134</f>
        <v>0</v>
      </c>
      <c r="V134" s="47">
        <f>'第一批明细-原始'!AA134</f>
        <v>0</v>
      </c>
    </row>
    <row r="135" ht="15" customHeight="1" spans="1:22">
      <c r="A135" s="49" t="str">
        <f>'第一批明细-原始'!I135</f>
        <v>物资供应处</v>
      </c>
      <c r="B135" s="48">
        <f>'第一批明细-原始'!AC135</f>
        <v>1</v>
      </c>
      <c r="C135" s="47">
        <f>'第一批明细-原始'!A135</f>
        <v>21000138918</v>
      </c>
      <c r="D135" s="47" t="str">
        <f>'第一批明细-原始'!C135</f>
        <v>斑马条码打印机</v>
      </c>
      <c r="E135" s="47" t="str">
        <f>'第一批明细-原始'!S135</f>
        <v>GK888t</v>
      </c>
      <c r="F135" s="47"/>
      <c r="G135" s="47" t="str">
        <f>'第一批明细-原始'!H135</f>
        <v>检验所</v>
      </c>
      <c r="H135" s="55">
        <f>'第一批明细-原始'!Q135</f>
        <v>20151015</v>
      </c>
      <c r="I135" s="47" t="str">
        <f>'第一批明细-原始'!AD135</f>
        <v>/5</v>
      </c>
      <c r="J135" s="47" t="str">
        <f>'第一批明细-原始'!AF135</f>
        <v>计算机等信息类资产</v>
      </c>
      <c r="K135" s="47">
        <f>'第一批明细-原始'!E135</f>
        <v>20211</v>
      </c>
      <c r="L135" s="47" t="str">
        <f>'第一批明细-原始'!F135</f>
        <v>条码打印机</v>
      </c>
      <c r="M135" s="50">
        <f>'第一批明细-原始'!K135</f>
        <v>1026</v>
      </c>
      <c r="N135" s="53">
        <f>'第一批明细-原始'!N135</f>
        <v>229.84</v>
      </c>
      <c r="O135" s="53">
        <f>'第一批明细-原始'!M135</f>
        <v>0</v>
      </c>
      <c r="P135" s="50">
        <f>'第一批明细-原始'!N135</f>
        <v>229.84</v>
      </c>
      <c r="Q135" s="47" t="str">
        <f>'第一批明细-原始'!W135</f>
        <v>已达使用年限并无修复价值</v>
      </c>
      <c r="R135" s="48">
        <f>'第一批明细-原始'!D135</f>
        <v>0</v>
      </c>
      <c r="S135" s="47">
        <f>'第一批明细-原始'!X135</f>
        <v>0</v>
      </c>
      <c r="T135" s="47" t="str">
        <f>'第一批明细-原始'!AF135</f>
        <v>计算机等信息类资产</v>
      </c>
      <c r="U135" s="47">
        <f>'第一批明细-原始'!Z135</f>
        <v>0</v>
      </c>
      <c r="V135" s="47">
        <f>'第一批明细-原始'!AA135</f>
        <v>0</v>
      </c>
    </row>
    <row r="136" ht="15" customHeight="1" spans="1:22">
      <c r="A136" s="49" t="str">
        <f>'第一批明细-原始'!I136</f>
        <v>物资供应处</v>
      </c>
      <c r="B136" s="48">
        <f>'第一批明细-原始'!AC136</f>
        <v>1</v>
      </c>
      <c r="C136" s="47">
        <f>'第一批明细-原始'!A136</f>
        <v>21000143374</v>
      </c>
      <c r="D136" s="47" t="str">
        <f>'第一批明细-原始'!C136</f>
        <v>索尼照相机</v>
      </c>
      <c r="E136" s="47" t="str">
        <f>'第一批明细-原始'!S136</f>
        <v>sony5100</v>
      </c>
      <c r="F136" s="47"/>
      <c r="G136" s="47" t="str">
        <f>'第一批明细-原始'!H136</f>
        <v>检验所</v>
      </c>
      <c r="H136" s="55">
        <f>'第一批明细-原始'!Q136</f>
        <v>20151229</v>
      </c>
      <c r="I136" s="47" t="str">
        <f>'第一批明细-原始'!AD136</f>
        <v>/5</v>
      </c>
      <c r="J136" s="47" t="str">
        <f>'第一批明细-原始'!AF136</f>
        <v>计算机等信息类资产</v>
      </c>
      <c r="K136" s="47">
        <f>'第一批明细-原始'!E136</f>
        <v>20204</v>
      </c>
      <c r="L136" s="47" t="str">
        <f>'第一批明细-原始'!F136</f>
        <v>照相机及器材</v>
      </c>
      <c r="M136" s="50">
        <f>'第一批明细-原始'!K136</f>
        <v>4714.98</v>
      </c>
      <c r="N136" s="53">
        <f>'第一批明细-原始'!N136</f>
        <v>1056.14</v>
      </c>
      <c r="O136" s="53">
        <f>'第一批明细-原始'!M136</f>
        <v>0</v>
      </c>
      <c r="P136" s="50">
        <f>'第一批明细-原始'!N136</f>
        <v>1056.14</v>
      </c>
      <c r="Q136" s="47" t="str">
        <f>'第一批明细-原始'!W136</f>
        <v>已达使用年限并无修复价值</v>
      </c>
      <c r="R136" s="48">
        <f>'第一批明细-原始'!D136</f>
        <v>0</v>
      </c>
      <c r="S136" s="47">
        <f>'第一批明细-原始'!X136</f>
        <v>0</v>
      </c>
      <c r="T136" s="47" t="str">
        <f>'第一批明细-原始'!AF136</f>
        <v>计算机等信息类资产</v>
      </c>
      <c r="U136" s="47">
        <f>'第一批明细-原始'!Z136</f>
        <v>0</v>
      </c>
      <c r="V136" s="47">
        <f>'第一批明细-原始'!AA136</f>
        <v>0</v>
      </c>
    </row>
    <row r="137" ht="15" customHeight="1" spans="1:22">
      <c r="A137" s="49" t="str">
        <f>'第一批明细-原始'!I137</f>
        <v>物资供应处</v>
      </c>
      <c r="B137" s="48">
        <f>'第一批明细-原始'!AC137</f>
        <v>1</v>
      </c>
      <c r="C137" s="47">
        <f>'第一批明细-原始'!A137</f>
        <v>21000143409</v>
      </c>
      <c r="D137" s="47" t="str">
        <f>'第一批明细-原始'!C137</f>
        <v>索尼照相机</v>
      </c>
      <c r="E137" s="47" t="str">
        <f>'第一批明细-原始'!S137</f>
        <v>sony5101</v>
      </c>
      <c r="F137" s="47"/>
      <c r="G137" s="47" t="str">
        <f>'第一批明细-原始'!H137</f>
        <v>检验所</v>
      </c>
      <c r="H137" s="55">
        <f>'第一批明细-原始'!Q137</f>
        <v>20151229</v>
      </c>
      <c r="I137" s="47" t="str">
        <f>'第一批明细-原始'!AD137</f>
        <v>/5</v>
      </c>
      <c r="J137" s="47" t="str">
        <f>'第一批明细-原始'!AF137</f>
        <v>计算机等信息类资产</v>
      </c>
      <c r="K137" s="47">
        <f>'第一批明细-原始'!E137</f>
        <v>20204</v>
      </c>
      <c r="L137" s="47" t="str">
        <f>'第一批明细-原始'!F137</f>
        <v>照相机及器材</v>
      </c>
      <c r="M137" s="50">
        <f>'第一批明细-原始'!K137</f>
        <v>4714.98</v>
      </c>
      <c r="N137" s="53">
        <f>'第一批明细-原始'!N137</f>
        <v>1056.14</v>
      </c>
      <c r="O137" s="53">
        <f>'第一批明细-原始'!M137</f>
        <v>0</v>
      </c>
      <c r="P137" s="50">
        <f>'第一批明细-原始'!N137</f>
        <v>1056.14</v>
      </c>
      <c r="Q137" s="47" t="str">
        <f>'第一批明细-原始'!W137</f>
        <v>已达使用年限并无修复价值</v>
      </c>
      <c r="R137" s="48">
        <f>'第一批明细-原始'!D137</f>
        <v>0</v>
      </c>
      <c r="S137" s="47">
        <f>'第一批明细-原始'!X137</f>
        <v>0</v>
      </c>
      <c r="T137" s="47" t="str">
        <f>'第一批明细-原始'!AF137</f>
        <v>计算机等信息类资产</v>
      </c>
      <c r="U137" s="47">
        <f>'第一批明细-原始'!Z137</f>
        <v>0</v>
      </c>
      <c r="V137" s="47">
        <f>'第一批明细-原始'!AA137</f>
        <v>0</v>
      </c>
    </row>
    <row r="138" ht="15" customHeight="1" spans="1:21">
      <c r="A138" s="49" t="str">
        <f>'第一批明细-原始'!I138</f>
        <v>物资供应处</v>
      </c>
      <c r="B138" s="48">
        <f>'第一批明细-原始'!AC138</f>
        <v>1</v>
      </c>
      <c r="C138" s="47">
        <f>'第一批明细-原始'!A138</f>
        <v>36000002477</v>
      </c>
      <c r="D138" s="47" t="str">
        <f>'第一批明细-原始'!C138</f>
        <v>机车安全信息综合监测仪器</v>
      </c>
      <c r="E138" s="47">
        <f>'第一批明细-原始'!S138</f>
        <v>0</v>
      </c>
      <c r="F138" s="47"/>
      <c r="G138" s="47" t="str">
        <f>'第一批明细-原始'!H138</f>
        <v>总库</v>
      </c>
      <c r="H138" s="55">
        <f>'第一批明细-原始'!Q138</f>
        <v>20121211</v>
      </c>
      <c r="I138" s="47">
        <f>'第一批明细-原始'!AD138</f>
        <v>0</v>
      </c>
      <c r="J138" s="47">
        <f>'第一批明细-原始'!AF138</f>
        <v>0</v>
      </c>
      <c r="K138" s="47">
        <f>'第一批明细-原始'!E138</f>
        <v>35005</v>
      </c>
      <c r="L138" s="47" t="str">
        <f>'第一批明细-原始'!F138</f>
        <v>铁路专用设备</v>
      </c>
      <c r="M138" s="50">
        <f>'第一批明细-原始'!K138</f>
        <v>44230.77</v>
      </c>
      <c r="N138" s="53">
        <f>'第一批明细-原始'!N138</f>
        <v>29214.44</v>
      </c>
      <c r="O138" s="53">
        <f>'第一批明细-原始'!M138</f>
        <v>0</v>
      </c>
      <c r="P138" s="50">
        <f>'第一批明细-原始'!N138</f>
        <v>29214.44</v>
      </c>
      <c r="Q138" s="47">
        <f>'第一批明细-原始'!W138</f>
        <v>0</v>
      </c>
      <c r="R138" s="48">
        <f>'第一批明细-原始'!D138</f>
        <v>0</v>
      </c>
      <c r="S138" s="47">
        <f>'第一批明细-原始'!X138</f>
        <v>0</v>
      </c>
      <c r="T138" s="47">
        <f>'第一批明细-原始'!AF138</f>
        <v>0</v>
      </c>
      <c r="U138" s="47">
        <f>'第一批明细-原始'!Z138</f>
        <v>0</v>
      </c>
    </row>
    <row r="139" ht="15" customHeight="1" spans="1:1">
      <c r="A139" s="49"/>
    </row>
  </sheetData>
  <autoFilter xmlns:etc="http://www.wps.cn/officeDocument/2017/etCustomData" ref="A1:AU138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13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5.6" customHeight="1"/>
  <cols>
    <col min="1" max="1" width="13.775" style="1" customWidth="1"/>
    <col min="2" max="2" width="7.33333333333333" style="1" customWidth="1"/>
    <col min="3" max="3" width="21.775" style="1" customWidth="1"/>
    <col min="4" max="4" width="19" style="1" customWidth="1"/>
    <col min="5" max="5" width="10.3333333333333" style="1" customWidth="1"/>
    <col min="6" max="6" width="13.6666666666667" style="1" customWidth="1"/>
    <col min="7" max="7" width="15" style="1" customWidth="1"/>
    <col min="8" max="8" width="21.775" style="1" customWidth="1"/>
    <col min="9" max="9" width="11.6666666666667" style="1" customWidth="1"/>
    <col min="10" max="12" width="16.225" style="1" customWidth="1"/>
    <col min="13" max="13" width="9.33333333333333" style="1" customWidth="1"/>
    <col min="14" max="14" width="16.225" style="1" customWidth="1"/>
    <col min="15" max="15" width="13.775" style="1" customWidth="1"/>
    <col min="16" max="16" width="16.225" style="1" customWidth="1"/>
    <col min="17" max="18" width="11.6666666666667" style="1" customWidth="1"/>
    <col min="19" max="19" width="14.3333333333333" style="1" customWidth="1"/>
    <col min="20" max="22" width="9.33333333333333" style="1" customWidth="1"/>
    <col min="23" max="23" width="17.3333333333333" style="1" customWidth="1"/>
    <col min="24" max="24" width="9.775" style="1" customWidth="1"/>
    <col min="25" max="25" width="17.775" style="1" customWidth="1"/>
    <col min="26" max="26" width="8.66666666666667" style="1" customWidth="1"/>
    <col min="27" max="27" width="10.3333333333333" style="1" customWidth="1"/>
    <col min="28" max="28" width="15.225" style="1" customWidth="1"/>
    <col min="29" max="29" width="6.775" style="1" customWidth="1"/>
    <col min="30" max="30" width="12.225" style="1" customWidth="1"/>
    <col min="31" max="31" width="17" style="1" customWidth="1"/>
    <col min="32" max="32" width="25.225" style="1" customWidth="1"/>
    <col min="33" max="33" width="27.225" style="1" customWidth="1"/>
    <col min="34" max="35" width="16.225" style="1" customWidth="1"/>
    <col min="36" max="36" width="9.225" style="1" customWidth="1"/>
    <col min="37" max="37" width="12.6666666666667" style="1" customWidth="1"/>
    <col min="38" max="38" width="9.225" style="1" customWidth="1"/>
    <col min="39" max="39" width="12.6666666666667" style="1" customWidth="1"/>
  </cols>
  <sheetData>
    <row r="1" ht="15" customHeight="1" spans="1:39">
      <c r="A1" s="47" t="s">
        <v>93</v>
      </c>
      <c r="B1" s="47" t="s">
        <v>2362</v>
      </c>
      <c r="C1" s="47" t="s">
        <v>73</v>
      </c>
      <c r="D1" s="48" t="s">
        <v>88</v>
      </c>
      <c r="E1" s="47" t="s">
        <v>2</v>
      </c>
      <c r="F1" s="47" t="s">
        <v>2357</v>
      </c>
      <c r="G1" s="47" t="s">
        <v>2363</v>
      </c>
      <c r="H1" s="47" t="s">
        <v>2364</v>
      </c>
      <c r="I1" s="49" t="s">
        <v>2354</v>
      </c>
      <c r="J1" s="47" t="s">
        <v>2365</v>
      </c>
      <c r="K1" s="50" t="s">
        <v>2287</v>
      </c>
      <c r="L1" s="47" t="s">
        <v>2288</v>
      </c>
      <c r="M1" s="47" t="s">
        <v>77</v>
      </c>
      <c r="N1" s="47" t="s">
        <v>2289</v>
      </c>
      <c r="O1" s="47" t="s">
        <v>2276</v>
      </c>
      <c r="P1" s="48" t="s">
        <v>2291</v>
      </c>
      <c r="Q1" s="47" t="s">
        <v>2282</v>
      </c>
      <c r="R1" s="47" t="s">
        <v>78</v>
      </c>
      <c r="S1" s="47" t="s">
        <v>74</v>
      </c>
      <c r="T1" s="47" t="s">
        <v>2284</v>
      </c>
      <c r="U1" s="47" t="s">
        <v>2285</v>
      </c>
      <c r="V1" s="47" t="s">
        <v>2366</v>
      </c>
      <c r="W1" s="47" t="s">
        <v>2358</v>
      </c>
      <c r="X1" s="47" t="s">
        <v>83</v>
      </c>
      <c r="Y1" s="47" t="s">
        <v>2359</v>
      </c>
      <c r="Z1" s="47" t="s">
        <v>2360</v>
      </c>
      <c r="AA1" s="47" t="s">
        <v>2279</v>
      </c>
      <c r="AB1" s="47" t="s">
        <v>2367</v>
      </c>
      <c r="AC1" s="49" t="s">
        <v>0</v>
      </c>
      <c r="AD1" s="1" t="s">
        <v>2355</v>
      </c>
      <c r="AE1" s="1" t="s">
        <v>2368</v>
      </c>
      <c r="AF1" s="1" t="s">
        <v>89</v>
      </c>
      <c r="AG1" s="1" t="s">
        <v>2</v>
      </c>
      <c r="AH1" s="50" t="s">
        <v>2287</v>
      </c>
      <c r="AI1" s="53" t="s">
        <v>2288</v>
      </c>
      <c r="AJ1" s="53" t="s">
        <v>77</v>
      </c>
      <c r="AK1" s="53" t="s">
        <v>2289</v>
      </c>
      <c r="AL1" s="53" t="s">
        <v>2276</v>
      </c>
      <c r="AM1" s="50" t="s">
        <v>2291</v>
      </c>
    </row>
    <row r="2" ht="15" customHeight="1" spans="1:39">
      <c r="A2" s="47">
        <v>36000001656</v>
      </c>
      <c r="B2" s="47" t="s">
        <v>2369</v>
      </c>
      <c r="C2" s="47" t="s">
        <v>2370</v>
      </c>
      <c r="D2" s="48"/>
      <c r="E2" s="47">
        <v>35001</v>
      </c>
      <c r="F2" s="47" t="s">
        <v>2371</v>
      </c>
      <c r="G2" s="47"/>
      <c r="H2" s="47" t="s">
        <v>2372</v>
      </c>
      <c r="I2" s="48" t="s">
        <v>46</v>
      </c>
      <c r="J2" s="47"/>
      <c r="K2" s="50">
        <v>2607650</v>
      </c>
      <c r="L2" s="50">
        <f t="shared" ref="L2:L65" si="0">K2-N2</f>
        <v>2276478.69</v>
      </c>
      <c r="M2" s="50">
        <v>0</v>
      </c>
      <c r="N2" s="50">
        <v>331171.31</v>
      </c>
      <c r="O2" s="50"/>
      <c r="P2" s="50">
        <v>331171.31</v>
      </c>
      <c r="Q2" s="51" t="s">
        <v>2373</v>
      </c>
      <c r="R2" s="47"/>
      <c r="S2" s="47" t="s">
        <v>2374</v>
      </c>
      <c r="T2" s="47"/>
      <c r="U2" s="47">
        <v>4</v>
      </c>
      <c r="V2" s="47"/>
      <c r="W2" s="47" t="s">
        <v>2375</v>
      </c>
      <c r="X2" s="47"/>
      <c r="Z2" s="47"/>
      <c r="AA2" s="47"/>
      <c r="AB2" s="52"/>
      <c r="AC2" s="48">
        <v>1</v>
      </c>
      <c r="AD2" s="1" t="str">
        <f t="shared" ref="AD2:AD65" si="1">CONCATENATE(T2,"/",U2)</f>
        <v>/4</v>
      </c>
      <c r="AF2" s="47" t="s">
        <v>2376</v>
      </c>
      <c r="AG2" s="1" t="s">
        <v>2377</v>
      </c>
      <c r="AH2" s="54" t="e">
        <f>VLOOKUP(A2,批复明细375项!C:R,11,0)</f>
        <v>#N/A</v>
      </c>
      <c r="AI2" s="54" t="e">
        <f>VLOOKUP(A2,批复明细375项!C:R,12,0)</f>
        <v>#N/A</v>
      </c>
      <c r="AJ2" s="54" t="e">
        <f>VLOOKUP(A2,批复明细375项!C:R,13,0)</f>
        <v>#N/A</v>
      </c>
      <c r="AK2" s="54" t="e">
        <f>VLOOKUP(A2,批复明细375项!C:R,14,0)</f>
        <v>#N/A</v>
      </c>
      <c r="AL2" s="54" t="e">
        <f>VLOOKUP(A2,批复明细375项!C:R,15,0)</f>
        <v>#N/A</v>
      </c>
      <c r="AM2" s="54" t="e">
        <f>VLOOKUP(A2,批复明细375项!C:R,16,0)</f>
        <v>#N/A</v>
      </c>
    </row>
    <row r="3" ht="15" customHeight="1" spans="1:39">
      <c r="A3" s="47">
        <v>21000072528</v>
      </c>
      <c r="B3" s="47" t="s">
        <v>2369</v>
      </c>
      <c r="C3" s="47" t="s">
        <v>2378</v>
      </c>
      <c r="D3" s="48"/>
      <c r="E3" s="47">
        <v>2010105</v>
      </c>
      <c r="F3" s="47" t="s">
        <v>2270</v>
      </c>
      <c r="G3" s="47"/>
      <c r="H3" s="47" t="s">
        <v>2379</v>
      </c>
      <c r="I3" s="48" t="s">
        <v>46</v>
      </c>
      <c r="J3" s="47"/>
      <c r="K3" s="50">
        <v>7350.43</v>
      </c>
      <c r="L3" s="50">
        <f t="shared" si="0"/>
        <v>7129.92</v>
      </c>
      <c r="M3" s="50">
        <v>0</v>
      </c>
      <c r="N3" s="50">
        <v>220.51</v>
      </c>
      <c r="O3" s="50"/>
      <c r="P3" s="50">
        <v>220.51</v>
      </c>
      <c r="Q3" s="51" t="s">
        <v>2380</v>
      </c>
      <c r="R3" s="47"/>
      <c r="S3" s="47" t="s">
        <v>2381</v>
      </c>
      <c r="T3" s="47"/>
      <c r="U3" s="47">
        <v>9</v>
      </c>
      <c r="V3" s="47"/>
      <c r="W3" s="47" t="s">
        <v>2375</v>
      </c>
      <c r="X3" s="47"/>
      <c r="Z3" s="47"/>
      <c r="AA3" s="47"/>
      <c r="AB3" s="52"/>
      <c r="AC3" s="48">
        <v>1</v>
      </c>
      <c r="AD3" s="1" t="str">
        <f t="shared" si="1"/>
        <v>/9</v>
      </c>
      <c r="AF3" s="47" t="s">
        <v>2376</v>
      </c>
      <c r="AG3" s="1" t="s">
        <v>2382</v>
      </c>
      <c r="AH3" s="54" t="e">
        <f>VLOOKUP(A3,批复明细375项!C:R,11,0)</f>
        <v>#N/A</v>
      </c>
      <c r="AI3" s="54" t="e">
        <f>VLOOKUP(A3,批复明细375项!C:R,12,0)</f>
        <v>#N/A</v>
      </c>
      <c r="AJ3" s="54" t="e">
        <f>VLOOKUP(A3,批复明细375项!C:R,13,0)</f>
        <v>#N/A</v>
      </c>
      <c r="AK3" s="54" t="e">
        <f>VLOOKUP(A3,批复明细375项!C:R,14,0)</f>
        <v>#N/A</v>
      </c>
      <c r="AL3" s="54" t="e">
        <f>VLOOKUP(A3,批复明细375项!C:R,15,0)</f>
        <v>#N/A</v>
      </c>
      <c r="AM3" s="54" t="e">
        <f>VLOOKUP(A3,批复明细375项!C:R,16,0)</f>
        <v>#N/A</v>
      </c>
    </row>
    <row r="4" ht="15" customHeight="1" spans="1:39">
      <c r="A4" s="47">
        <v>21000087461</v>
      </c>
      <c r="B4" s="47" t="s">
        <v>2369</v>
      </c>
      <c r="C4" s="47" t="s">
        <v>2378</v>
      </c>
      <c r="D4" s="48"/>
      <c r="E4" s="47">
        <v>2010105</v>
      </c>
      <c r="F4" s="47" t="s">
        <v>2270</v>
      </c>
      <c r="G4" s="47"/>
      <c r="H4" s="47" t="s">
        <v>2379</v>
      </c>
      <c r="I4" s="48" t="s">
        <v>46</v>
      </c>
      <c r="J4" s="47"/>
      <c r="K4" s="50">
        <v>8461</v>
      </c>
      <c r="L4" s="50">
        <f t="shared" si="0"/>
        <v>8207.17</v>
      </c>
      <c r="M4" s="50">
        <v>0</v>
      </c>
      <c r="N4" s="50">
        <v>253.83</v>
      </c>
      <c r="O4" s="50"/>
      <c r="P4" s="50">
        <v>253.83</v>
      </c>
      <c r="Q4" s="51" t="s">
        <v>2383</v>
      </c>
      <c r="R4" s="47"/>
      <c r="S4" s="47" t="s">
        <v>2384</v>
      </c>
      <c r="T4" s="47"/>
      <c r="U4" s="47">
        <v>12</v>
      </c>
      <c r="V4" s="47"/>
      <c r="W4" s="47" t="s">
        <v>2375</v>
      </c>
      <c r="X4" s="47"/>
      <c r="Z4" s="47"/>
      <c r="AA4" s="47"/>
      <c r="AB4" s="52"/>
      <c r="AC4" s="48">
        <v>1</v>
      </c>
      <c r="AD4" s="1" t="str">
        <f t="shared" si="1"/>
        <v>/12</v>
      </c>
      <c r="AF4" s="47" t="s">
        <v>2376</v>
      </c>
      <c r="AG4" s="1" t="s">
        <v>2385</v>
      </c>
      <c r="AH4" s="54" t="e">
        <f>VLOOKUP(A4,批复明细375项!C:R,11,0)</f>
        <v>#N/A</v>
      </c>
      <c r="AI4" s="54" t="e">
        <f>VLOOKUP(A4,批复明细375项!C:R,12,0)</f>
        <v>#N/A</v>
      </c>
      <c r="AJ4" s="54" t="e">
        <f>VLOOKUP(A4,批复明细375项!C:R,13,0)</f>
        <v>#N/A</v>
      </c>
      <c r="AK4" s="54" t="e">
        <f>VLOOKUP(A4,批复明细375项!C:R,14,0)</f>
        <v>#N/A</v>
      </c>
      <c r="AL4" s="54" t="e">
        <f>VLOOKUP(A4,批复明细375项!C:R,15,0)</f>
        <v>#N/A</v>
      </c>
      <c r="AM4" s="54" t="e">
        <f>VLOOKUP(A4,批复明细375项!C:R,16,0)</f>
        <v>#N/A</v>
      </c>
    </row>
    <row r="5" ht="15" customHeight="1" spans="1:39">
      <c r="A5" s="47">
        <v>21000034654</v>
      </c>
      <c r="B5" s="47" t="s">
        <v>2369</v>
      </c>
      <c r="C5" s="47" t="s">
        <v>2386</v>
      </c>
      <c r="D5" s="48"/>
      <c r="E5" s="47">
        <v>2320206</v>
      </c>
      <c r="F5" s="47" t="s">
        <v>2387</v>
      </c>
      <c r="G5" s="47"/>
      <c r="H5" s="47" t="s">
        <v>2379</v>
      </c>
      <c r="I5" s="48" t="s">
        <v>46</v>
      </c>
      <c r="J5" s="47"/>
      <c r="K5" s="50">
        <v>25057.26</v>
      </c>
      <c r="L5" s="50">
        <f t="shared" si="0"/>
        <v>24305.54</v>
      </c>
      <c r="M5" s="50">
        <v>0</v>
      </c>
      <c r="N5" s="50">
        <v>751.72</v>
      </c>
      <c r="O5" s="50"/>
      <c r="P5" s="50">
        <v>751.72</v>
      </c>
      <c r="Q5" s="51" t="s">
        <v>2388</v>
      </c>
      <c r="R5" s="47"/>
      <c r="S5" s="47" t="s">
        <v>2389</v>
      </c>
      <c r="T5" s="47"/>
      <c r="U5" s="47">
        <v>6</v>
      </c>
      <c r="V5" s="47"/>
      <c r="W5" s="47" t="s">
        <v>2375</v>
      </c>
      <c r="X5" s="47"/>
      <c r="Z5" s="47"/>
      <c r="AA5" s="47"/>
      <c r="AB5" s="52"/>
      <c r="AC5" s="48">
        <v>1</v>
      </c>
      <c r="AD5" s="1" t="str">
        <f t="shared" si="1"/>
        <v>/6</v>
      </c>
      <c r="AF5" s="47" t="s">
        <v>2376</v>
      </c>
      <c r="AG5" s="1" t="s">
        <v>61</v>
      </c>
      <c r="AH5" s="54" t="e">
        <f>VLOOKUP(A5,批复明细375项!C:R,11,0)</f>
        <v>#N/A</v>
      </c>
      <c r="AI5" s="54" t="e">
        <f>VLOOKUP(A5,批复明细375项!C:R,12,0)</f>
        <v>#N/A</v>
      </c>
      <c r="AJ5" s="54" t="e">
        <f>VLOOKUP(A5,批复明细375项!C:R,13,0)</f>
        <v>#N/A</v>
      </c>
      <c r="AK5" s="54" t="e">
        <f>VLOOKUP(A5,批复明细375项!C:R,14,0)</f>
        <v>#N/A</v>
      </c>
      <c r="AL5" s="54" t="e">
        <f>VLOOKUP(A5,批复明细375项!C:R,15,0)</f>
        <v>#N/A</v>
      </c>
      <c r="AM5" s="54" t="e">
        <f>VLOOKUP(A5,批复明细375项!C:R,16,0)</f>
        <v>#N/A</v>
      </c>
    </row>
    <row r="6" ht="15" customHeight="1" spans="1:39">
      <c r="A6" s="47">
        <v>21000106432</v>
      </c>
      <c r="B6" s="47" t="s">
        <v>2369</v>
      </c>
      <c r="C6" s="47" t="s">
        <v>2390</v>
      </c>
      <c r="D6" s="48"/>
      <c r="E6" s="47">
        <v>2320901</v>
      </c>
      <c r="F6" s="47" t="s">
        <v>2264</v>
      </c>
      <c r="G6" s="47"/>
      <c r="H6" s="47" t="s">
        <v>2379</v>
      </c>
      <c r="I6" s="48" t="s">
        <v>46</v>
      </c>
      <c r="J6" s="47"/>
      <c r="K6" s="50">
        <v>204</v>
      </c>
      <c r="L6" s="50">
        <f t="shared" si="0"/>
        <v>181.41</v>
      </c>
      <c r="M6" s="50">
        <v>0</v>
      </c>
      <c r="N6" s="50">
        <v>22.59</v>
      </c>
      <c r="O6" s="50"/>
      <c r="P6" s="50">
        <v>22.59</v>
      </c>
      <c r="Q6" s="51" t="s">
        <v>2391</v>
      </c>
      <c r="R6" s="47"/>
      <c r="S6" s="47" t="s">
        <v>2392</v>
      </c>
      <c r="T6" s="47"/>
      <c r="U6" s="47">
        <v>6</v>
      </c>
      <c r="V6" s="47"/>
      <c r="W6" s="47" t="s">
        <v>2375</v>
      </c>
      <c r="X6" s="47"/>
      <c r="Z6" s="47"/>
      <c r="AA6" s="47"/>
      <c r="AB6" s="52"/>
      <c r="AC6" s="48">
        <v>1</v>
      </c>
      <c r="AD6" s="1" t="str">
        <f t="shared" si="1"/>
        <v>/6</v>
      </c>
      <c r="AF6" s="47" t="s">
        <v>2376</v>
      </c>
      <c r="AG6" s="1" t="s">
        <v>2393</v>
      </c>
      <c r="AH6" s="54" t="e">
        <f>VLOOKUP(A6,批复明细375项!C:R,11,0)</f>
        <v>#N/A</v>
      </c>
      <c r="AI6" s="54" t="e">
        <f>VLOOKUP(A6,批复明细375项!C:R,12,0)</f>
        <v>#N/A</v>
      </c>
      <c r="AJ6" s="54" t="e">
        <f>VLOOKUP(A6,批复明细375项!C:R,13,0)</f>
        <v>#N/A</v>
      </c>
      <c r="AK6" s="54" t="e">
        <f>VLOOKUP(A6,批复明细375项!C:R,14,0)</f>
        <v>#N/A</v>
      </c>
      <c r="AL6" s="54" t="e">
        <f>VLOOKUP(A6,批复明细375项!C:R,15,0)</f>
        <v>#N/A</v>
      </c>
      <c r="AM6" s="54" t="e">
        <f>VLOOKUP(A6,批复明细375项!C:R,16,0)</f>
        <v>#N/A</v>
      </c>
    </row>
    <row r="7" ht="15" customHeight="1" spans="1:39">
      <c r="A7" s="47">
        <v>21000106443</v>
      </c>
      <c r="B7" s="47" t="s">
        <v>2369</v>
      </c>
      <c r="C7" s="47" t="s">
        <v>2394</v>
      </c>
      <c r="D7" s="48"/>
      <c r="E7" s="47">
        <v>2320901</v>
      </c>
      <c r="F7" s="47" t="s">
        <v>2264</v>
      </c>
      <c r="G7" s="47"/>
      <c r="H7" s="47" t="s">
        <v>2379</v>
      </c>
      <c r="I7" s="48" t="s">
        <v>46</v>
      </c>
      <c r="J7" s="47"/>
      <c r="K7" s="50">
        <v>270</v>
      </c>
      <c r="L7" s="50">
        <f t="shared" si="0"/>
        <v>240.08</v>
      </c>
      <c r="M7" s="50">
        <v>0</v>
      </c>
      <c r="N7" s="50">
        <v>29.92</v>
      </c>
      <c r="O7" s="50"/>
      <c r="P7" s="50">
        <v>29.92</v>
      </c>
      <c r="Q7" s="51" t="s">
        <v>2395</v>
      </c>
      <c r="R7" s="47"/>
      <c r="S7" s="47" t="s">
        <v>2396</v>
      </c>
      <c r="T7" s="47"/>
      <c r="U7" s="47">
        <v>6</v>
      </c>
      <c r="V7" s="47"/>
      <c r="W7" s="47" t="s">
        <v>2375</v>
      </c>
      <c r="X7" s="47"/>
      <c r="Z7" s="47"/>
      <c r="AA7" s="47"/>
      <c r="AB7" s="52"/>
      <c r="AC7" s="48">
        <v>1</v>
      </c>
      <c r="AD7" s="1" t="str">
        <f t="shared" si="1"/>
        <v>/6</v>
      </c>
      <c r="AF7" s="47" t="s">
        <v>2376</v>
      </c>
      <c r="AG7" s="1" t="s">
        <v>2376</v>
      </c>
      <c r="AH7" s="54" t="e">
        <f>VLOOKUP(A7,批复明细375项!C:R,11,0)</f>
        <v>#N/A</v>
      </c>
      <c r="AI7" s="54" t="e">
        <f>VLOOKUP(A7,批复明细375项!C:R,12,0)</f>
        <v>#N/A</v>
      </c>
      <c r="AJ7" s="54" t="e">
        <f>VLOOKUP(A7,批复明细375项!C:R,13,0)</f>
        <v>#N/A</v>
      </c>
      <c r="AK7" s="54" t="e">
        <f>VLOOKUP(A7,批复明细375项!C:R,14,0)</f>
        <v>#N/A</v>
      </c>
      <c r="AL7" s="54" t="e">
        <f>VLOOKUP(A7,批复明细375项!C:R,15,0)</f>
        <v>#N/A</v>
      </c>
      <c r="AM7" s="54" t="e">
        <f>VLOOKUP(A7,批复明细375项!C:R,16,0)</f>
        <v>#N/A</v>
      </c>
    </row>
    <row r="8" ht="15" customHeight="1" spans="1:39">
      <c r="A8" s="47">
        <v>21000105211</v>
      </c>
      <c r="B8" s="47" t="s">
        <v>2369</v>
      </c>
      <c r="C8" s="47" t="s">
        <v>1036</v>
      </c>
      <c r="D8" s="48"/>
      <c r="E8" s="47">
        <v>2010104</v>
      </c>
      <c r="F8" s="47" t="s">
        <v>2096</v>
      </c>
      <c r="G8" s="47"/>
      <c r="H8" s="47" t="s">
        <v>2397</v>
      </c>
      <c r="I8" s="48" t="s">
        <v>46</v>
      </c>
      <c r="J8" s="47"/>
      <c r="K8" s="50">
        <v>75</v>
      </c>
      <c r="L8" s="50">
        <f t="shared" si="0"/>
        <v>72.75</v>
      </c>
      <c r="M8" s="50">
        <v>0</v>
      </c>
      <c r="N8" s="50">
        <v>2.25</v>
      </c>
      <c r="O8" s="50"/>
      <c r="P8" s="50">
        <v>2.25</v>
      </c>
      <c r="Q8" s="51" t="s">
        <v>2398</v>
      </c>
      <c r="R8" s="47"/>
      <c r="S8" s="47" t="s">
        <v>2399</v>
      </c>
      <c r="T8" s="47"/>
      <c r="U8" s="47">
        <v>11</v>
      </c>
      <c r="V8" s="47"/>
      <c r="W8" s="47" t="s">
        <v>2375</v>
      </c>
      <c r="X8" s="47"/>
      <c r="Z8" s="47"/>
      <c r="AA8" s="47"/>
      <c r="AB8" s="52"/>
      <c r="AC8" s="48">
        <v>1</v>
      </c>
      <c r="AD8" s="1" t="str">
        <f t="shared" si="1"/>
        <v>/11</v>
      </c>
      <c r="AF8" s="47" t="s">
        <v>2376</v>
      </c>
      <c r="AG8" s="1" t="s">
        <v>2400</v>
      </c>
      <c r="AH8" s="54" t="e">
        <f>VLOOKUP(A8,批复明细375项!C:R,11,0)</f>
        <v>#N/A</v>
      </c>
      <c r="AI8" s="54" t="e">
        <f>VLOOKUP(A8,批复明细375项!C:R,12,0)</f>
        <v>#N/A</v>
      </c>
      <c r="AJ8" s="54" t="e">
        <f>VLOOKUP(A8,批复明细375项!C:R,13,0)</f>
        <v>#N/A</v>
      </c>
      <c r="AK8" s="54" t="e">
        <f>VLOOKUP(A8,批复明细375项!C:R,14,0)</f>
        <v>#N/A</v>
      </c>
      <c r="AL8" s="54" t="e">
        <f>VLOOKUP(A8,批复明细375项!C:R,15,0)</f>
        <v>#N/A</v>
      </c>
      <c r="AM8" s="54" t="e">
        <f>VLOOKUP(A8,批复明细375项!C:R,16,0)</f>
        <v>#N/A</v>
      </c>
    </row>
    <row r="9" ht="15" customHeight="1" spans="1:39">
      <c r="A9" s="47">
        <v>21000105564</v>
      </c>
      <c r="B9" s="47" t="s">
        <v>2369</v>
      </c>
      <c r="C9" s="47" t="s">
        <v>813</v>
      </c>
      <c r="D9" s="48"/>
      <c r="E9" s="47">
        <v>2010601</v>
      </c>
      <c r="F9" s="47" t="s">
        <v>2269</v>
      </c>
      <c r="G9" s="47"/>
      <c r="H9" s="47" t="s">
        <v>2397</v>
      </c>
      <c r="I9" s="48" t="s">
        <v>46</v>
      </c>
      <c r="J9" s="47"/>
      <c r="K9" s="50">
        <v>61.5</v>
      </c>
      <c r="L9" s="50">
        <f t="shared" si="0"/>
        <v>59.65</v>
      </c>
      <c r="M9" s="50">
        <v>0</v>
      </c>
      <c r="N9" s="50">
        <v>1.85</v>
      </c>
      <c r="O9" s="50"/>
      <c r="P9" s="50">
        <v>1.85</v>
      </c>
      <c r="Q9" s="51" t="s">
        <v>2401</v>
      </c>
      <c r="R9" s="47"/>
      <c r="S9" s="47" t="s">
        <v>2402</v>
      </c>
      <c r="T9" s="47"/>
      <c r="U9" s="47">
        <v>9</v>
      </c>
      <c r="V9" s="47"/>
      <c r="W9" s="47" t="s">
        <v>2375</v>
      </c>
      <c r="X9" s="47"/>
      <c r="Z9" s="47"/>
      <c r="AA9" s="47"/>
      <c r="AB9" s="52"/>
      <c r="AC9" s="48">
        <v>1</v>
      </c>
      <c r="AD9" s="1" t="str">
        <f t="shared" si="1"/>
        <v>/9</v>
      </c>
      <c r="AF9" s="47" t="s">
        <v>2376</v>
      </c>
      <c r="AG9" s="1" t="s">
        <v>67</v>
      </c>
      <c r="AH9" s="54" t="e">
        <f>VLOOKUP(A9,批复明细375项!C:R,11,0)</f>
        <v>#N/A</v>
      </c>
      <c r="AI9" s="54" t="e">
        <f>VLOOKUP(A9,批复明细375项!C:R,12,0)</f>
        <v>#N/A</v>
      </c>
      <c r="AJ9" s="54" t="e">
        <f>VLOOKUP(A9,批复明细375项!C:R,13,0)</f>
        <v>#N/A</v>
      </c>
      <c r="AK9" s="54" t="e">
        <f>VLOOKUP(A9,批复明细375项!C:R,14,0)</f>
        <v>#N/A</v>
      </c>
      <c r="AL9" s="54" t="e">
        <f>VLOOKUP(A9,批复明细375项!C:R,15,0)</f>
        <v>#N/A</v>
      </c>
      <c r="AM9" s="54" t="e">
        <f>VLOOKUP(A9,批复明细375项!C:R,16,0)</f>
        <v>#N/A</v>
      </c>
    </row>
    <row r="10" ht="15" customHeight="1" spans="1:39">
      <c r="A10" s="47">
        <v>21000105571</v>
      </c>
      <c r="B10" s="47" t="s">
        <v>2369</v>
      </c>
      <c r="C10" s="47" t="s">
        <v>813</v>
      </c>
      <c r="D10" s="48"/>
      <c r="E10" s="47">
        <v>2010601</v>
      </c>
      <c r="F10" s="47" t="s">
        <v>2269</v>
      </c>
      <c r="G10" s="47"/>
      <c r="H10" s="47" t="s">
        <v>2397</v>
      </c>
      <c r="I10" s="48" t="s">
        <v>46</v>
      </c>
      <c r="J10" s="47"/>
      <c r="K10" s="50">
        <v>31.5</v>
      </c>
      <c r="L10" s="50">
        <f t="shared" si="0"/>
        <v>30.55</v>
      </c>
      <c r="M10" s="50">
        <v>0</v>
      </c>
      <c r="N10" s="50">
        <v>0.95</v>
      </c>
      <c r="O10" s="50"/>
      <c r="P10" s="50">
        <v>0.95</v>
      </c>
      <c r="Q10" s="51" t="s">
        <v>2403</v>
      </c>
      <c r="R10" s="47"/>
      <c r="S10" s="47" t="s">
        <v>132</v>
      </c>
      <c r="T10" s="47"/>
      <c r="U10" s="47">
        <v>6</v>
      </c>
      <c r="V10" s="47"/>
      <c r="W10" s="47" t="s">
        <v>2375</v>
      </c>
      <c r="X10" s="47"/>
      <c r="Z10" s="47"/>
      <c r="AA10" s="47"/>
      <c r="AB10" s="52"/>
      <c r="AC10" s="48">
        <v>1</v>
      </c>
      <c r="AD10" s="1" t="str">
        <f t="shared" si="1"/>
        <v>/6</v>
      </c>
      <c r="AF10" s="47" t="s">
        <v>2376</v>
      </c>
      <c r="AG10" s="1" t="s">
        <v>68</v>
      </c>
      <c r="AH10" s="54" t="e">
        <f>VLOOKUP(A10,批复明细375项!C:R,11,0)</f>
        <v>#N/A</v>
      </c>
      <c r="AI10" s="54" t="e">
        <f>VLOOKUP(A10,批复明细375项!C:R,12,0)</f>
        <v>#N/A</v>
      </c>
      <c r="AJ10" s="54" t="e">
        <f>VLOOKUP(A10,批复明细375项!C:R,13,0)</f>
        <v>#N/A</v>
      </c>
      <c r="AK10" s="54" t="e">
        <f>VLOOKUP(A10,批复明细375项!C:R,14,0)</f>
        <v>#N/A</v>
      </c>
      <c r="AL10" s="54" t="e">
        <f>VLOOKUP(A10,批复明细375项!C:R,15,0)</f>
        <v>#N/A</v>
      </c>
      <c r="AM10" s="54" t="e">
        <f>VLOOKUP(A10,批复明细375项!C:R,16,0)</f>
        <v>#N/A</v>
      </c>
    </row>
    <row r="11" ht="15" customHeight="1" spans="1:39">
      <c r="A11" s="47">
        <v>21000105573</v>
      </c>
      <c r="B11" s="47" t="s">
        <v>2369</v>
      </c>
      <c r="C11" s="47" t="s">
        <v>813</v>
      </c>
      <c r="D11" s="48"/>
      <c r="E11" s="47">
        <v>2010601</v>
      </c>
      <c r="F11" s="47" t="s">
        <v>2269</v>
      </c>
      <c r="G11" s="47"/>
      <c r="H11" s="47" t="s">
        <v>2397</v>
      </c>
      <c r="I11" s="48" t="s">
        <v>46</v>
      </c>
      <c r="J11" s="47"/>
      <c r="K11" s="50">
        <v>31.5</v>
      </c>
      <c r="L11" s="50">
        <f t="shared" si="0"/>
        <v>30.55</v>
      </c>
      <c r="M11" s="50">
        <v>0</v>
      </c>
      <c r="N11" s="50">
        <v>0.95</v>
      </c>
      <c r="O11" s="50"/>
      <c r="P11" s="50">
        <v>0.95</v>
      </c>
      <c r="Q11" s="51" t="s">
        <v>2403</v>
      </c>
      <c r="R11" s="47"/>
      <c r="S11" s="47" t="s">
        <v>132</v>
      </c>
      <c r="T11" s="47"/>
      <c r="U11" s="47">
        <v>10</v>
      </c>
      <c r="V11" s="47"/>
      <c r="W11" s="47" t="s">
        <v>2375</v>
      </c>
      <c r="X11" s="47"/>
      <c r="Z11" s="47"/>
      <c r="AA11" s="47"/>
      <c r="AB11" s="52"/>
      <c r="AC11" s="48">
        <v>1</v>
      </c>
      <c r="AD11" s="1" t="str">
        <f t="shared" si="1"/>
        <v>/10</v>
      </c>
      <c r="AF11" s="47" t="s">
        <v>2376</v>
      </c>
      <c r="AG11" s="1" t="s">
        <v>20</v>
      </c>
      <c r="AH11" s="54" t="e">
        <f>VLOOKUP(A11,批复明细375项!C:R,11,0)</f>
        <v>#N/A</v>
      </c>
      <c r="AI11" s="54" t="e">
        <f>VLOOKUP(A11,批复明细375项!C:R,12,0)</f>
        <v>#N/A</v>
      </c>
      <c r="AJ11" s="54" t="e">
        <f>VLOOKUP(A11,批复明细375项!C:R,13,0)</f>
        <v>#N/A</v>
      </c>
      <c r="AK11" s="54" t="e">
        <f>VLOOKUP(A11,批复明细375项!C:R,14,0)</f>
        <v>#N/A</v>
      </c>
      <c r="AL11" s="54" t="e">
        <f>VLOOKUP(A11,批复明细375项!C:R,15,0)</f>
        <v>#N/A</v>
      </c>
      <c r="AM11" s="54" t="e">
        <f>VLOOKUP(A11,批复明细375项!C:R,16,0)</f>
        <v>#N/A</v>
      </c>
    </row>
    <row r="12" ht="15" customHeight="1" spans="1:39">
      <c r="A12" s="47">
        <v>21000105569</v>
      </c>
      <c r="B12" s="47" t="s">
        <v>2369</v>
      </c>
      <c r="C12" s="47" t="s">
        <v>813</v>
      </c>
      <c r="D12" s="48"/>
      <c r="E12" s="47">
        <v>2010601</v>
      </c>
      <c r="F12" s="47" t="s">
        <v>2269</v>
      </c>
      <c r="G12" s="47"/>
      <c r="H12" s="47" t="s">
        <v>2397</v>
      </c>
      <c r="I12" s="48" t="s">
        <v>46</v>
      </c>
      <c r="J12" s="47"/>
      <c r="K12" s="50">
        <v>31.5</v>
      </c>
      <c r="L12" s="50">
        <f t="shared" si="0"/>
        <v>30.55</v>
      </c>
      <c r="M12" s="50">
        <v>0</v>
      </c>
      <c r="N12" s="50">
        <v>0.95</v>
      </c>
      <c r="O12" s="50"/>
      <c r="P12" s="50">
        <v>0.95</v>
      </c>
      <c r="Q12" s="51" t="s">
        <v>2403</v>
      </c>
      <c r="R12" s="47"/>
      <c r="S12" s="47" t="s">
        <v>132</v>
      </c>
      <c r="T12" s="47"/>
      <c r="U12" s="47">
        <v>10</v>
      </c>
      <c r="V12" s="47"/>
      <c r="W12" s="47" t="s">
        <v>2375</v>
      </c>
      <c r="X12" s="47"/>
      <c r="Z12" s="47"/>
      <c r="AA12" s="47"/>
      <c r="AB12" s="52"/>
      <c r="AC12" s="48">
        <v>1</v>
      </c>
      <c r="AD12" s="1" t="str">
        <f t="shared" si="1"/>
        <v>/10</v>
      </c>
      <c r="AF12" s="47" t="s">
        <v>2400</v>
      </c>
      <c r="AH12" s="54" t="e">
        <f>VLOOKUP(A12,批复明细375项!C:R,11,0)</f>
        <v>#N/A</v>
      </c>
      <c r="AI12" s="54" t="e">
        <f>VLOOKUP(A12,批复明细375项!C:R,12,0)</f>
        <v>#N/A</v>
      </c>
      <c r="AJ12" s="54" t="e">
        <f>VLOOKUP(A12,批复明细375项!C:R,13,0)</f>
        <v>#N/A</v>
      </c>
      <c r="AK12" s="54" t="e">
        <f>VLOOKUP(A12,批复明细375项!C:R,14,0)</f>
        <v>#N/A</v>
      </c>
      <c r="AL12" s="54" t="e">
        <f>VLOOKUP(A12,批复明细375项!C:R,15,0)</f>
        <v>#N/A</v>
      </c>
      <c r="AM12" s="54" t="e">
        <f>VLOOKUP(A12,批复明细375项!C:R,16,0)</f>
        <v>#N/A</v>
      </c>
    </row>
    <row r="13" ht="15" customHeight="1" spans="1:39">
      <c r="A13" s="47">
        <v>21000105562</v>
      </c>
      <c r="B13" s="47" t="s">
        <v>2369</v>
      </c>
      <c r="C13" s="47" t="s">
        <v>813</v>
      </c>
      <c r="D13" s="48"/>
      <c r="E13" s="47">
        <v>2010601</v>
      </c>
      <c r="F13" s="47" t="s">
        <v>2269</v>
      </c>
      <c r="G13" s="47"/>
      <c r="H13" s="47" t="s">
        <v>2397</v>
      </c>
      <c r="I13" s="48" t="s">
        <v>46</v>
      </c>
      <c r="J13" s="47"/>
      <c r="K13" s="50">
        <v>31.5</v>
      </c>
      <c r="L13" s="50">
        <f t="shared" si="0"/>
        <v>30.55</v>
      </c>
      <c r="M13" s="50">
        <v>0</v>
      </c>
      <c r="N13" s="50">
        <v>0.95</v>
      </c>
      <c r="O13" s="50"/>
      <c r="P13" s="50">
        <v>0.95</v>
      </c>
      <c r="Q13" s="51" t="s">
        <v>2404</v>
      </c>
      <c r="R13" s="47"/>
      <c r="S13" s="47" t="s">
        <v>132</v>
      </c>
      <c r="T13" s="47"/>
      <c r="U13" s="47">
        <v>10</v>
      </c>
      <c r="V13" s="47"/>
      <c r="W13" s="47" t="s">
        <v>2375</v>
      </c>
      <c r="X13" s="47"/>
      <c r="Z13" s="47"/>
      <c r="AA13" s="47"/>
      <c r="AB13" s="52"/>
      <c r="AC13" s="48">
        <v>1</v>
      </c>
      <c r="AD13" s="1" t="str">
        <f t="shared" si="1"/>
        <v>/10</v>
      </c>
      <c r="AF13" s="47" t="s">
        <v>2400</v>
      </c>
      <c r="AH13" s="54" t="e">
        <f>VLOOKUP(A13,批复明细375项!C:R,11,0)</f>
        <v>#N/A</v>
      </c>
      <c r="AI13" s="54" t="e">
        <f>VLOOKUP(A13,批复明细375项!C:R,12,0)</f>
        <v>#N/A</v>
      </c>
      <c r="AJ13" s="54" t="e">
        <f>VLOOKUP(A13,批复明细375项!C:R,13,0)</f>
        <v>#N/A</v>
      </c>
      <c r="AK13" s="54" t="e">
        <f>VLOOKUP(A13,批复明细375项!C:R,14,0)</f>
        <v>#N/A</v>
      </c>
      <c r="AL13" s="54" t="e">
        <f>VLOOKUP(A13,批复明细375项!C:R,15,0)</f>
        <v>#N/A</v>
      </c>
      <c r="AM13" s="54" t="e">
        <f>VLOOKUP(A13,批复明细375项!C:R,16,0)</f>
        <v>#N/A</v>
      </c>
    </row>
    <row r="14" ht="15" customHeight="1" spans="1:39">
      <c r="A14" s="47">
        <v>21000105565</v>
      </c>
      <c r="B14" s="47" t="s">
        <v>2369</v>
      </c>
      <c r="C14" s="47" t="s">
        <v>813</v>
      </c>
      <c r="D14" s="48"/>
      <c r="E14" s="47">
        <v>2010601</v>
      </c>
      <c r="F14" s="47" t="s">
        <v>2269</v>
      </c>
      <c r="G14" s="47"/>
      <c r="H14" s="47" t="s">
        <v>2397</v>
      </c>
      <c r="I14" s="48" t="s">
        <v>46</v>
      </c>
      <c r="J14" s="47"/>
      <c r="K14" s="50">
        <v>31.5</v>
      </c>
      <c r="L14" s="50">
        <f t="shared" si="0"/>
        <v>30.55</v>
      </c>
      <c r="M14" s="50">
        <v>0</v>
      </c>
      <c r="N14" s="50">
        <v>0.95</v>
      </c>
      <c r="O14" s="50"/>
      <c r="P14" s="50">
        <v>0.95</v>
      </c>
      <c r="Q14" s="51" t="s">
        <v>2401</v>
      </c>
      <c r="R14" s="47"/>
      <c r="S14" s="47" t="s">
        <v>132</v>
      </c>
      <c r="T14" s="47"/>
      <c r="U14" s="47">
        <v>10</v>
      </c>
      <c r="V14" s="47"/>
      <c r="W14" s="47" t="s">
        <v>2375</v>
      </c>
      <c r="X14" s="47"/>
      <c r="Z14" s="47"/>
      <c r="AA14" s="47"/>
      <c r="AB14" s="52"/>
      <c r="AC14" s="48">
        <v>1</v>
      </c>
      <c r="AD14" s="1" t="str">
        <f t="shared" si="1"/>
        <v>/10</v>
      </c>
      <c r="AF14" s="47" t="s">
        <v>2400</v>
      </c>
      <c r="AH14" s="54" t="e">
        <f>VLOOKUP(A14,批复明细375项!C:R,11,0)</f>
        <v>#N/A</v>
      </c>
      <c r="AI14" s="54" t="e">
        <f>VLOOKUP(A14,批复明细375项!C:R,12,0)</f>
        <v>#N/A</v>
      </c>
      <c r="AJ14" s="54" t="e">
        <f>VLOOKUP(A14,批复明细375项!C:R,13,0)</f>
        <v>#N/A</v>
      </c>
      <c r="AK14" s="54" t="e">
        <f>VLOOKUP(A14,批复明细375项!C:R,14,0)</f>
        <v>#N/A</v>
      </c>
      <c r="AL14" s="54" t="e">
        <f>VLOOKUP(A14,批复明细375项!C:R,15,0)</f>
        <v>#N/A</v>
      </c>
      <c r="AM14" s="54" t="e">
        <f>VLOOKUP(A14,批复明细375项!C:R,16,0)</f>
        <v>#N/A</v>
      </c>
    </row>
    <row r="15" ht="15" customHeight="1" spans="1:39">
      <c r="A15" s="47">
        <v>21000106372</v>
      </c>
      <c r="B15" s="47" t="s">
        <v>2369</v>
      </c>
      <c r="C15" s="47" t="s">
        <v>2405</v>
      </c>
      <c r="D15" s="48"/>
      <c r="E15" s="47">
        <v>2320404</v>
      </c>
      <c r="F15" s="47" t="s">
        <v>2406</v>
      </c>
      <c r="G15" s="47"/>
      <c r="H15" s="47" t="s">
        <v>2397</v>
      </c>
      <c r="I15" s="48" t="s">
        <v>46</v>
      </c>
      <c r="J15" s="47"/>
      <c r="K15" s="50">
        <v>360</v>
      </c>
      <c r="L15" s="50">
        <f t="shared" si="0"/>
        <v>320.1</v>
      </c>
      <c r="M15" s="50">
        <v>0</v>
      </c>
      <c r="N15" s="50">
        <v>39.9</v>
      </c>
      <c r="O15" s="50"/>
      <c r="P15" s="50">
        <v>39.9</v>
      </c>
      <c r="Q15" s="51" t="s">
        <v>2407</v>
      </c>
      <c r="R15" s="47"/>
      <c r="S15" s="47" t="s">
        <v>2408</v>
      </c>
      <c r="T15" s="47"/>
      <c r="U15" s="47">
        <v>15</v>
      </c>
      <c r="V15" s="47"/>
      <c r="W15" s="47" t="s">
        <v>2375</v>
      </c>
      <c r="X15" s="47"/>
      <c r="Z15" s="47"/>
      <c r="AA15" s="47"/>
      <c r="AB15" s="52"/>
      <c r="AC15" s="48">
        <v>1</v>
      </c>
      <c r="AD15" s="1" t="str">
        <f t="shared" si="1"/>
        <v>/15</v>
      </c>
      <c r="AF15" s="47" t="s">
        <v>2376</v>
      </c>
      <c r="AH15" s="54" t="e">
        <f>VLOOKUP(A15,批复明细375项!C:R,11,0)</f>
        <v>#N/A</v>
      </c>
      <c r="AI15" s="54" t="e">
        <f>VLOOKUP(A15,批复明细375项!C:R,12,0)</f>
        <v>#N/A</v>
      </c>
      <c r="AJ15" s="54" t="e">
        <f>VLOOKUP(A15,批复明细375项!C:R,13,0)</f>
        <v>#N/A</v>
      </c>
      <c r="AK15" s="54" t="e">
        <f>VLOOKUP(A15,批复明细375项!C:R,14,0)</f>
        <v>#N/A</v>
      </c>
      <c r="AL15" s="54" t="e">
        <f>VLOOKUP(A15,批复明细375项!C:R,15,0)</f>
        <v>#N/A</v>
      </c>
      <c r="AM15" s="54" t="e">
        <f>VLOOKUP(A15,批复明细375项!C:R,16,0)</f>
        <v>#N/A</v>
      </c>
    </row>
    <row r="16" ht="15" customHeight="1" spans="1:39">
      <c r="A16" s="47">
        <v>21000104229</v>
      </c>
      <c r="B16" s="47" t="s">
        <v>2369</v>
      </c>
      <c r="C16" s="47" t="s">
        <v>2409</v>
      </c>
      <c r="D16" s="48"/>
      <c r="E16" s="47">
        <v>20203</v>
      </c>
      <c r="F16" s="47" t="s">
        <v>2410</v>
      </c>
      <c r="G16" s="47"/>
      <c r="H16" s="47" t="s">
        <v>2397</v>
      </c>
      <c r="I16" s="48" t="s">
        <v>46</v>
      </c>
      <c r="J16" s="47"/>
      <c r="K16" s="50">
        <v>89.4</v>
      </c>
      <c r="L16" s="50">
        <f t="shared" si="0"/>
        <v>79.48</v>
      </c>
      <c r="M16" s="50">
        <v>0</v>
      </c>
      <c r="N16" s="50">
        <v>9.92</v>
      </c>
      <c r="O16" s="50"/>
      <c r="P16" s="50">
        <v>9.92</v>
      </c>
      <c r="Q16" s="51" t="s">
        <v>2411</v>
      </c>
      <c r="R16" s="47"/>
      <c r="S16" s="47" t="s">
        <v>2412</v>
      </c>
      <c r="T16" s="47"/>
      <c r="U16" s="47">
        <v>15</v>
      </c>
      <c r="V16" s="47"/>
      <c r="W16" s="47" t="s">
        <v>2375</v>
      </c>
      <c r="X16" s="47"/>
      <c r="Z16" s="47"/>
      <c r="AA16" s="47"/>
      <c r="AB16" s="52"/>
      <c r="AC16" s="48">
        <v>1</v>
      </c>
      <c r="AD16" s="1" t="str">
        <f t="shared" si="1"/>
        <v>/15</v>
      </c>
      <c r="AF16" s="47" t="s">
        <v>2376</v>
      </c>
      <c r="AH16" s="54" t="e">
        <f>VLOOKUP(A16,批复明细375项!C:R,11,0)</f>
        <v>#N/A</v>
      </c>
      <c r="AI16" s="54" t="e">
        <f>VLOOKUP(A16,批复明细375项!C:R,12,0)</f>
        <v>#N/A</v>
      </c>
      <c r="AJ16" s="54" t="e">
        <f>VLOOKUP(A16,批复明细375项!C:R,13,0)</f>
        <v>#N/A</v>
      </c>
      <c r="AK16" s="54" t="e">
        <f>VLOOKUP(A16,批复明细375项!C:R,14,0)</f>
        <v>#N/A</v>
      </c>
      <c r="AL16" s="54" t="e">
        <f>VLOOKUP(A16,批复明细375项!C:R,15,0)</f>
        <v>#N/A</v>
      </c>
      <c r="AM16" s="54" t="e">
        <f>VLOOKUP(A16,批复明细375项!C:R,16,0)</f>
        <v>#N/A</v>
      </c>
    </row>
    <row r="17" ht="15" customHeight="1" spans="1:39">
      <c r="A17" s="47">
        <v>21000106456</v>
      </c>
      <c r="B17" s="47" t="s">
        <v>2369</v>
      </c>
      <c r="C17" s="47" t="s">
        <v>2413</v>
      </c>
      <c r="D17" s="48"/>
      <c r="E17" s="47">
        <v>2321007</v>
      </c>
      <c r="F17" s="47" t="s">
        <v>2117</v>
      </c>
      <c r="G17" s="47"/>
      <c r="H17" s="47" t="s">
        <v>2397</v>
      </c>
      <c r="I17" s="48" t="s">
        <v>46</v>
      </c>
      <c r="J17" s="47"/>
      <c r="K17" s="50">
        <v>240</v>
      </c>
      <c r="L17" s="50">
        <f t="shared" si="0"/>
        <v>213.4</v>
      </c>
      <c r="M17" s="50">
        <v>0</v>
      </c>
      <c r="N17" s="50">
        <v>26.6</v>
      </c>
      <c r="O17" s="50"/>
      <c r="P17" s="50">
        <v>26.6</v>
      </c>
      <c r="Q17" s="51" t="s">
        <v>2407</v>
      </c>
      <c r="R17" s="47"/>
      <c r="S17" s="47" t="s">
        <v>2414</v>
      </c>
      <c r="T17" s="47"/>
      <c r="U17" s="47">
        <v>14</v>
      </c>
      <c r="V17" s="47"/>
      <c r="W17" s="47" t="s">
        <v>2375</v>
      </c>
      <c r="X17" s="47"/>
      <c r="Z17" s="47"/>
      <c r="AA17" s="47"/>
      <c r="AB17" s="52"/>
      <c r="AC17" s="48">
        <v>1</v>
      </c>
      <c r="AD17" s="1" t="str">
        <f t="shared" si="1"/>
        <v>/14</v>
      </c>
      <c r="AF17" s="47" t="s">
        <v>2376</v>
      </c>
      <c r="AH17" s="54" t="e">
        <f>VLOOKUP(A17,批复明细375项!C:R,11,0)</f>
        <v>#N/A</v>
      </c>
      <c r="AI17" s="54" t="e">
        <f>VLOOKUP(A17,批复明细375项!C:R,12,0)</f>
        <v>#N/A</v>
      </c>
      <c r="AJ17" s="54" t="e">
        <f>VLOOKUP(A17,批复明细375项!C:R,13,0)</f>
        <v>#N/A</v>
      </c>
      <c r="AK17" s="54" t="e">
        <f>VLOOKUP(A17,批复明细375项!C:R,14,0)</f>
        <v>#N/A</v>
      </c>
      <c r="AL17" s="54" t="e">
        <f>VLOOKUP(A17,批复明细375项!C:R,15,0)</f>
        <v>#N/A</v>
      </c>
      <c r="AM17" s="54" t="e">
        <f>VLOOKUP(A17,批复明细375项!C:R,16,0)</f>
        <v>#N/A</v>
      </c>
    </row>
    <row r="18" ht="15" customHeight="1" spans="1:39">
      <c r="A18" s="47">
        <v>21000104194</v>
      </c>
      <c r="B18" s="47" t="s">
        <v>2369</v>
      </c>
      <c r="C18" s="47" t="s">
        <v>175</v>
      </c>
      <c r="D18" s="48"/>
      <c r="E18" s="47">
        <v>20201</v>
      </c>
      <c r="F18" s="47" t="s">
        <v>175</v>
      </c>
      <c r="G18" s="47"/>
      <c r="H18" s="47" t="s">
        <v>2397</v>
      </c>
      <c r="I18" s="48" t="s">
        <v>46</v>
      </c>
      <c r="J18" s="47"/>
      <c r="K18" s="50">
        <v>372.9</v>
      </c>
      <c r="L18" s="50">
        <f t="shared" si="0"/>
        <v>331.56</v>
      </c>
      <c r="M18" s="50">
        <v>0</v>
      </c>
      <c r="N18" s="50">
        <v>41.34</v>
      </c>
      <c r="O18" s="50"/>
      <c r="P18" s="50">
        <v>41.34</v>
      </c>
      <c r="Q18" s="51" t="s">
        <v>2415</v>
      </c>
      <c r="R18" s="47"/>
      <c r="S18" s="47" t="s">
        <v>2416</v>
      </c>
      <c r="T18" s="47"/>
      <c r="U18" s="47">
        <v>15</v>
      </c>
      <c r="V18" s="47"/>
      <c r="W18" s="47" t="s">
        <v>2375</v>
      </c>
      <c r="X18" s="47"/>
      <c r="Z18" s="47"/>
      <c r="AA18" s="47"/>
      <c r="AB18" s="52"/>
      <c r="AC18" s="48">
        <v>1</v>
      </c>
      <c r="AD18" s="1" t="str">
        <f t="shared" si="1"/>
        <v>/15</v>
      </c>
      <c r="AF18" s="47" t="s">
        <v>2376</v>
      </c>
      <c r="AH18" s="54" t="e">
        <f>VLOOKUP(A18,批复明细375项!C:R,11,0)</f>
        <v>#N/A</v>
      </c>
      <c r="AI18" s="54" t="e">
        <f>VLOOKUP(A18,批复明细375项!C:R,12,0)</f>
        <v>#N/A</v>
      </c>
      <c r="AJ18" s="54" t="e">
        <f>VLOOKUP(A18,批复明细375项!C:R,13,0)</f>
        <v>#N/A</v>
      </c>
      <c r="AK18" s="54" t="e">
        <f>VLOOKUP(A18,批复明细375项!C:R,14,0)</f>
        <v>#N/A</v>
      </c>
      <c r="AL18" s="54" t="e">
        <f>VLOOKUP(A18,批复明细375项!C:R,15,0)</f>
        <v>#N/A</v>
      </c>
      <c r="AM18" s="54" t="e">
        <f>VLOOKUP(A18,批复明细375项!C:R,16,0)</f>
        <v>#N/A</v>
      </c>
    </row>
    <row r="19" ht="15" customHeight="1" spans="1:39">
      <c r="A19" s="47">
        <v>21000106446</v>
      </c>
      <c r="B19" s="47" t="s">
        <v>2369</v>
      </c>
      <c r="C19" s="47" t="s">
        <v>2417</v>
      </c>
      <c r="D19" s="48"/>
      <c r="E19" s="47">
        <v>2321001</v>
      </c>
      <c r="F19" s="47" t="s">
        <v>2417</v>
      </c>
      <c r="G19" s="47"/>
      <c r="H19" s="47" t="s">
        <v>2397</v>
      </c>
      <c r="I19" s="48" t="s">
        <v>46</v>
      </c>
      <c r="J19" s="47"/>
      <c r="K19" s="50">
        <v>120</v>
      </c>
      <c r="L19" s="50">
        <f t="shared" si="0"/>
        <v>106.7</v>
      </c>
      <c r="M19" s="50">
        <v>0</v>
      </c>
      <c r="N19" s="50">
        <v>13.3</v>
      </c>
      <c r="O19" s="50"/>
      <c r="P19" s="50">
        <v>13.3</v>
      </c>
      <c r="Q19" s="51" t="s">
        <v>2418</v>
      </c>
      <c r="R19" s="47"/>
      <c r="S19" s="47" t="s">
        <v>2419</v>
      </c>
      <c r="T19" s="47"/>
      <c r="U19" s="47">
        <v>15</v>
      </c>
      <c r="V19" s="47"/>
      <c r="W19" s="47" t="s">
        <v>2375</v>
      </c>
      <c r="X19" s="47"/>
      <c r="Z19" s="47"/>
      <c r="AA19" s="47"/>
      <c r="AB19" s="52"/>
      <c r="AC19" s="48">
        <v>1</v>
      </c>
      <c r="AD19" s="1" t="str">
        <f t="shared" si="1"/>
        <v>/15</v>
      </c>
      <c r="AF19" s="47" t="s">
        <v>2376</v>
      </c>
      <c r="AH19" s="54" t="e">
        <f>VLOOKUP(A19,批复明细375项!C:R,11,0)</f>
        <v>#N/A</v>
      </c>
      <c r="AI19" s="54" t="e">
        <f>VLOOKUP(A19,批复明细375项!C:R,12,0)</f>
        <v>#N/A</v>
      </c>
      <c r="AJ19" s="54" t="e">
        <f>VLOOKUP(A19,批复明细375项!C:R,13,0)</f>
        <v>#N/A</v>
      </c>
      <c r="AK19" s="54" t="e">
        <f>VLOOKUP(A19,批复明细375项!C:R,14,0)</f>
        <v>#N/A</v>
      </c>
      <c r="AL19" s="54" t="e">
        <f>VLOOKUP(A19,批复明细375项!C:R,15,0)</f>
        <v>#N/A</v>
      </c>
      <c r="AM19" s="54" t="e">
        <f>VLOOKUP(A19,批复明细375项!C:R,16,0)</f>
        <v>#N/A</v>
      </c>
    </row>
    <row r="20" ht="15" customHeight="1" spans="1:39">
      <c r="A20" s="47">
        <v>21000106447</v>
      </c>
      <c r="B20" s="47" t="s">
        <v>2369</v>
      </c>
      <c r="C20" s="47" t="s">
        <v>2417</v>
      </c>
      <c r="D20" s="48"/>
      <c r="E20" s="47">
        <v>2321001</v>
      </c>
      <c r="F20" s="47" t="s">
        <v>2417</v>
      </c>
      <c r="G20" s="47"/>
      <c r="H20" s="47" t="s">
        <v>2397</v>
      </c>
      <c r="I20" s="48" t="s">
        <v>46</v>
      </c>
      <c r="J20" s="47"/>
      <c r="K20" s="50">
        <v>120</v>
      </c>
      <c r="L20" s="50">
        <f t="shared" si="0"/>
        <v>106.7</v>
      </c>
      <c r="M20" s="50">
        <v>0</v>
      </c>
      <c r="N20" s="50">
        <v>13.3</v>
      </c>
      <c r="O20" s="50"/>
      <c r="P20" s="50">
        <v>13.3</v>
      </c>
      <c r="Q20" s="51" t="s">
        <v>2418</v>
      </c>
      <c r="R20" s="47"/>
      <c r="S20" s="47" t="s">
        <v>2419</v>
      </c>
      <c r="T20" s="47"/>
      <c r="U20" s="47">
        <v>15</v>
      </c>
      <c r="V20" s="47"/>
      <c r="W20" s="47" t="s">
        <v>2375</v>
      </c>
      <c r="X20" s="47"/>
      <c r="Z20" s="47"/>
      <c r="AA20" s="47"/>
      <c r="AB20" s="52"/>
      <c r="AC20" s="48">
        <v>1</v>
      </c>
      <c r="AD20" s="1" t="str">
        <f t="shared" si="1"/>
        <v>/15</v>
      </c>
      <c r="AF20" s="47" t="s">
        <v>2376</v>
      </c>
      <c r="AH20" s="54" t="e">
        <f>VLOOKUP(A20,批复明细375项!C:R,11,0)</f>
        <v>#N/A</v>
      </c>
      <c r="AI20" s="54" t="e">
        <f>VLOOKUP(A20,批复明细375项!C:R,12,0)</f>
        <v>#N/A</v>
      </c>
      <c r="AJ20" s="54" t="e">
        <f>VLOOKUP(A20,批复明细375项!C:R,13,0)</f>
        <v>#N/A</v>
      </c>
      <c r="AK20" s="54" t="e">
        <f>VLOOKUP(A20,批复明细375项!C:R,14,0)</f>
        <v>#N/A</v>
      </c>
      <c r="AL20" s="54" t="e">
        <f>VLOOKUP(A20,批复明细375项!C:R,15,0)</f>
        <v>#N/A</v>
      </c>
      <c r="AM20" s="54" t="e">
        <f>VLOOKUP(A20,批复明细375项!C:R,16,0)</f>
        <v>#N/A</v>
      </c>
    </row>
    <row r="21" ht="15" customHeight="1" spans="1:39">
      <c r="A21" s="47">
        <v>21000105654</v>
      </c>
      <c r="B21" s="47" t="s">
        <v>2369</v>
      </c>
      <c r="C21" s="47" t="s">
        <v>813</v>
      </c>
      <c r="D21" s="48"/>
      <c r="E21" s="47">
        <v>2010601</v>
      </c>
      <c r="F21" s="47" t="s">
        <v>2269</v>
      </c>
      <c r="G21" s="47"/>
      <c r="H21" s="47" t="s">
        <v>2397</v>
      </c>
      <c r="I21" s="48" t="s">
        <v>46</v>
      </c>
      <c r="J21" s="47"/>
      <c r="K21" s="50">
        <v>31.5</v>
      </c>
      <c r="L21" s="50">
        <f t="shared" si="0"/>
        <v>30.55</v>
      </c>
      <c r="M21" s="50">
        <v>0</v>
      </c>
      <c r="N21" s="50">
        <v>0.95</v>
      </c>
      <c r="O21" s="50"/>
      <c r="P21" s="50">
        <v>0.95</v>
      </c>
      <c r="Q21" s="51" t="s">
        <v>2420</v>
      </c>
      <c r="R21" s="47"/>
      <c r="S21" s="47" t="s">
        <v>132</v>
      </c>
      <c r="T21" s="47"/>
      <c r="U21" s="47">
        <v>15</v>
      </c>
      <c r="V21" s="47"/>
      <c r="W21" s="47" t="s">
        <v>2375</v>
      </c>
      <c r="X21" s="47"/>
      <c r="Z21" s="47"/>
      <c r="AA21" s="47"/>
      <c r="AB21" s="52"/>
      <c r="AC21" s="48">
        <v>1</v>
      </c>
      <c r="AD21" s="1" t="str">
        <f t="shared" si="1"/>
        <v>/15</v>
      </c>
      <c r="AF21" s="47" t="s">
        <v>2376</v>
      </c>
      <c r="AH21" s="54" t="e">
        <f>VLOOKUP(A21,批复明细375项!C:R,11,0)</f>
        <v>#N/A</v>
      </c>
      <c r="AI21" s="54" t="e">
        <f>VLOOKUP(A21,批复明细375项!C:R,12,0)</f>
        <v>#N/A</v>
      </c>
      <c r="AJ21" s="54" t="e">
        <f>VLOOKUP(A21,批复明细375项!C:R,13,0)</f>
        <v>#N/A</v>
      </c>
      <c r="AK21" s="54" t="e">
        <f>VLOOKUP(A21,批复明细375项!C:R,14,0)</f>
        <v>#N/A</v>
      </c>
      <c r="AL21" s="54" t="e">
        <f>VLOOKUP(A21,批复明细375项!C:R,15,0)</f>
        <v>#N/A</v>
      </c>
      <c r="AM21" s="54" t="e">
        <f>VLOOKUP(A21,批复明细375项!C:R,16,0)</f>
        <v>#N/A</v>
      </c>
    </row>
    <row r="22" ht="15" customHeight="1" spans="1:39">
      <c r="A22" s="47">
        <v>21000106448</v>
      </c>
      <c r="B22" s="47" t="s">
        <v>2369</v>
      </c>
      <c r="C22" s="47" t="s">
        <v>2417</v>
      </c>
      <c r="D22" s="48"/>
      <c r="E22" s="47">
        <v>2321001</v>
      </c>
      <c r="F22" s="47" t="s">
        <v>2417</v>
      </c>
      <c r="G22" s="47"/>
      <c r="H22" s="47" t="s">
        <v>2397</v>
      </c>
      <c r="I22" s="48" t="s">
        <v>46</v>
      </c>
      <c r="J22" s="47"/>
      <c r="K22" s="50">
        <v>120</v>
      </c>
      <c r="L22" s="50">
        <f t="shared" si="0"/>
        <v>106.7</v>
      </c>
      <c r="M22" s="50">
        <v>0</v>
      </c>
      <c r="N22" s="50">
        <v>13.3</v>
      </c>
      <c r="O22" s="50"/>
      <c r="P22" s="50">
        <v>13.3</v>
      </c>
      <c r="Q22" s="51" t="s">
        <v>2407</v>
      </c>
      <c r="R22" s="47"/>
      <c r="S22" s="47" t="s">
        <v>2421</v>
      </c>
      <c r="T22" s="47"/>
      <c r="U22" s="47">
        <v>15</v>
      </c>
      <c r="V22" s="47"/>
      <c r="W22" s="47" t="s">
        <v>2375</v>
      </c>
      <c r="X22" s="47"/>
      <c r="Z22" s="47"/>
      <c r="AA22" s="47"/>
      <c r="AB22" s="52"/>
      <c r="AC22" s="48">
        <v>1</v>
      </c>
      <c r="AD22" s="1" t="str">
        <f t="shared" si="1"/>
        <v>/15</v>
      </c>
      <c r="AF22" s="47" t="s">
        <v>2376</v>
      </c>
      <c r="AH22" s="54" t="e">
        <f>VLOOKUP(A22,批复明细375项!C:R,11,0)</f>
        <v>#N/A</v>
      </c>
      <c r="AI22" s="54" t="e">
        <f>VLOOKUP(A22,批复明细375项!C:R,12,0)</f>
        <v>#N/A</v>
      </c>
      <c r="AJ22" s="54" t="e">
        <f>VLOOKUP(A22,批复明细375项!C:R,13,0)</f>
        <v>#N/A</v>
      </c>
      <c r="AK22" s="54" t="e">
        <f>VLOOKUP(A22,批复明细375项!C:R,14,0)</f>
        <v>#N/A</v>
      </c>
      <c r="AL22" s="54" t="e">
        <f>VLOOKUP(A22,批复明细375项!C:R,15,0)</f>
        <v>#N/A</v>
      </c>
      <c r="AM22" s="54" t="e">
        <f>VLOOKUP(A22,批复明细375项!C:R,16,0)</f>
        <v>#N/A</v>
      </c>
    </row>
    <row r="23" ht="15" customHeight="1" spans="1:39">
      <c r="A23" s="47">
        <v>21000106449</v>
      </c>
      <c r="B23" s="47" t="s">
        <v>2369</v>
      </c>
      <c r="C23" s="47" t="s">
        <v>2422</v>
      </c>
      <c r="D23" s="48"/>
      <c r="E23" s="47">
        <v>2321001</v>
      </c>
      <c r="F23" s="47" t="s">
        <v>2417</v>
      </c>
      <c r="G23" s="47"/>
      <c r="H23" s="47" t="s">
        <v>2397</v>
      </c>
      <c r="I23" s="48" t="s">
        <v>46</v>
      </c>
      <c r="J23" s="47"/>
      <c r="K23" s="50">
        <v>480</v>
      </c>
      <c r="L23" s="50">
        <f t="shared" si="0"/>
        <v>426.8</v>
      </c>
      <c r="M23" s="50">
        <v>0</v>
      </c>
      <c r="N23" s="50">
        <v>53.2</v>
      </c>
      <c r="O23" s="50"/>
      <c r="P23" s="50">
        <v>53.2</v>
      </c>
      <c r="Q23" s="51" t="s">
        <v>2407</v>
      </c>
      <c r="R23" s="47"/>
      <c r="S23" s="47" t="s">
        <v>2423</v>
      </c>
      <c r="T23" s="47"/>
      <c r="U23" s="47">
        <v>15</v>
      </c>
      <c r="V23" s="47"/>
      <c r="W23" s="47" t="s">
        <v>2375</v>
      </c>
      <c r="X23" s="47"/>
      <c r="Z23" s="47"/>
      <c r="AA23" s="47"/>
      <c r="AB23" s="52"/>
      <c r="AC23" s="48">
        <v>1</v>
      </c>
      <c r="AD23" s="1" t="str">
        <f t="shared" si="1"/>
        <v>/15</v>
      </c>
      <c r="AF23" s="47" t="s">
        <v>2376</v>
      </c>
      <c r="AH23" s="54" t="e">
        <f>VLOOKUP(A23,批复明细375项!C:R,11,0)</f>
        <v>#N/A</v>
      </c>
      <c r="AI23" s="54" t="e">
        <f>VLOOKUP(A23,批复明细375项!C:R,12,0)</f>
        <v>#N/A</v>
      </c>
      <c r="AJ23" s="54" t="e">
        <f>VLOOKUP(A23,批复明细375项!C:R,13,0)</f>
        <v>#N/A</v>
      </c>
      <c r="AK23" s="54" t="e">
        <f>VLOOKUP(A23,批复明细375项!C:R,14,0)</f>
        <v>#N/A</v>
      </c>
      <c r="AL23" s="54" t="e">
        <f>VLOOKUP(A23,批复明细375项!C:R,15,0)</f>
        <v>#N/A</v>
      </c>
      <c r="AM23" s="54" t="e">
        <f>VLOOKUP(A23,批复明细375项!C:R,16,0)</f>
        <v>#N/A</v>
      </c>
    </row>
    <row r="24" ht="15" customHeight="1" spans="1:39">
      <c r="A24" s="47">
        <v>21000106450</v>
      </c>
      <c r="B24" s="47" t="s">
        <v>2369</v>
      </c>
      <c r="C24" s="47" t="s">
        <v>2424</v>
      </c>
      <c r="D24" s="48"/>
      <c r="E24" s="47">
        <v>2320404</v>
      </c>
      <c r="F24" s="47" t="s">
        <v>2406</v>
      </c>
      <c r="G24" s="47"/>
      <c r="H24" s="47" t="s">
        <v>2397</v>
      </c>
      <c r="I24" s="48" t="s">
        <v>46</v>
      </c>
      <c r="J24" s="47"/>
      <c r="K24" s="50">
        <v>120</v>
      </c>
      <c r="L24" s="50">
        <f t="shared" si="0"/>
        <v>106.7</v>
      </c>
      <c r="M24" s="50">
        <v>0</v>
      </c>
      <c r="N24" s="50">
        <v>13.3</v>
      </c>
      <c r="O24" s="50"/>
      <c r="P24" s="50">
        <v>13.3</v>
      </c>
      <c r="Q24" s="51" t="s">
        <v>2425</v>
      </c>
      <c r="R24" s="47"/>
      <c r="S24" s="47" t="s">
        <v>2426</v>
      </c>
      <c r="T24" s="47"/>
      <c r="U24" s="47">
        <v>15</v>
      </c>
      <c r="V24" s="47"/>
      <c r="W24" s="47" t="s">
        <v>2375</v>
      </c>
      <c r="X24" s="47"/>
      <c r="Z24" s="47"/>
      <c r="AA24" s="47"/>
      <c r="AB24" s="52"/>
      <c r="AC24" s="48">
        <v>1</v>
      </c>
      <c r="AD24" s="1" t="str">
        <f t="shared" si="1"/>
        <v>/15</v>
      </c>
      <c r="AF24" s="47" t="s">
        <v>2376</v>
      </c>
      <c r="AH24" s="54" t="e">
        <f>VLOOKUP(A24,批复明细375项!C:R,11,0)</f>
        <v>#N/A</v>
      </c>
      <c r="AI24" s="54" t="e">
        <f>VLOOKUP(A24,批复明细375项!C:R,12,0)</f>
        <v>#N/A</v>
      </c>
      <c r="AJ24" s="54" t="e">
        <f>VLOOKUP(A24,批复明细375项!C:R,13,0)</f>
        <v>#N/A</v>
      </c>
      <c r="AK24" s="54" t="e">
        <f>VLOOKUP(A24,批复明细375项!C:R,14,0)</f>
        <v>#N/A</v>
      </c>
      <c r="AL24" s="54" t="e">
        <f>VLOOKUP(A24,批复明细375项!C:R,15,0)</f>
        <v>#N/A</v>
      </c>
      <c r="AM24" s="54" t="e">
        <f>VLOOKUP(A24,批复明细375项!C:R,16,0)</f>
        <v>#N/A</v>
      </c>
    </row>
    <row r="25" ht="15" customHeight="1" spans="1:39">
      <c r="A25" s="47">
        <v>21000106451</v>
      </c>
      <c r="B25" s="47" t="s">
        <v>2369</v>
      </c>
      <c r="C25" s="47" t="s">
        <v>682</v>
      </c>
      <c r="D25" s="48"/>
      <c r="E25" s="47">
        <v>2321002</v>
      </c>
      <c r="F25" s="47" t="s">
        <v>682</v>
      </c>
      <c r="G25" s="47"/>
      <c r="H25" s="47" t="s">
        <v>2397</v>
      </c>
      <c r="I25" s="48" t="s">
        <v>46</v>
      </c>
      <c r="J25" s="47"/>
      <c r="K25" s="50">
        <v>4800</v>
      </c>
      <c r="L25" s="50">
        <f t="shared" si="0"/>
        <v>4268</v>
      </c>
      <c r="M25" s="50">
        <v>0</v>
      </c>
      <c r="N25" s="50">
        <v>532</v>
      </c>
      <c r="O25" s="50"/>
      <c r="P25" s="50">
        <v>532</v>
      </c>
      <c r="Q25" s="51" t="s">
        <v>2407</v>
      </c>
      <c r="R25" s="47"/>
      <c r="S25" s="47" t="s">
        <v>2427</v>
      </c>
      <c r="T25" s="47"/>
      <c r="U25" s="47">
        <v>15</v>
      </c>
      <c r="V25" s="47"/>
      <c r="W25" s="47" t="s">
        <v>2375</v>
      </c>
      <c r="X25" s="47"/>
      <c r="Z25" s="47"/>
      <c r="AA25" s="47"/>
      <c r="AB25" s="52"/>
      <c r="AC25" s="48">
        <v>1</v>
      </c>
      <c r="AD25" s="1" t="str">
        <f t="shared" si="1"/>
        <v>/15</v>
      </c>
      <c r="AF25" s="47" t="s">
        <v>2376</v>
      </c>
      <c r="AH25" s="54" t="e">
        <f>VLOOKUP(A25,批复明细375项!C:R,11,0)</f>
        <v>#N/A</v>
      </c>
      <c r="AI25" s="54" t="e">
        <f>VLOOKUP(A25,批复明细375项!C:R,12,0)</f>
        <v>#N/A</v>
      </c>
      <c r="AJ25" s="54" t="e">
        <f>VLOOKUP(A25,批复明细375项!C:R,13,0)</f>
        <v>#N/A</v>
      </c>
      <c r="AK25" s="54" t="e">
        <f>VLOOKUP(A25,批复明细375项!C:R,14,0)</f>
        <v>#N/A</v>
      </c>
      <c r="AL25" s="54" t="e">
        <f>VLOOKUP(A25,批复明细375项!C:R,15,0)</f>
        <v>#N/A</v>
      </c>
      <c r="AM25" s="54" t="e">
        <f>VLOOKUP(A25,批复明细375项!C:R,16,0)</f>
        <v>#N/A</v>
      </c>
    </row>
    <row r="26" ht="15" customHeight="1" spans="1:39">
      <c r="A26" s="47">
        <v>21000106452</v>
      </c>
      <c r="B26" s="47" t="s">
        <v>2369</v>
      </c>
      <c r="C26" s="47" t="s">
        <v>682</v>
      </c>
      <c r="D26" s="48"/>
      <c r="E26" s="47">
        <v>2321002</v>
      </c>
      <c r="F26" s="47" t="s">
        <v>682</v>
      </c>
      <c r="G26" s="47"/>
      <c r="H26" s="47" t="s">
        <v>2397</v>
      </c>
      <c r="I26" s="48" t="s">
        <v>46</v>
      </c>
      <c r="J26" s="47"/>
      <c r="K26" s="50">
        <v>4800</v>
      </c>
      <c r="L26" s="50">
        <f t="shared" si="0"/>
        <v>4268</v>
      </c>
      <c r="M26" s="50">
        <v>0</v>
      </c>
      <c r="N26" s="50">
        <v>532</v>
      </c>
      <c r="O26" s="50"/>
      <c r="P26" s="50">
        <v>532</v>
      </c>
      <c r="Q26" s="51" t="s">
        <v>2407</v>
      </c>
      <c r="R26" s="47"/>
      <c r="S26" s="47" t="s">
        <v>2427</v>
      </c>
      <c r="T26" s="47"/>
      <c r="U26" s="47">
        <v>15</v>
      </c>
      <c r="V26" s="47"/>
      <c r="W26" s="47" t="s">
        <v>2375</v>
      </c>
      <c r="X26" s="47"/>
      <c r="Z26" s="47"/>
      <c r="AA26" s="47"/>
      <c r="AB26" s="52"/>
      <c r="AC26" s="48">
        <v>1</v>
      </c>
      <c r="AD26" s="1" t="str">
        <f t="shared" si="1"/>
        <v>/15</v>
      </c>
      <c r="AF26" s="47" t="s">
        <v>2376</v>
      </c>
      <c r="AH26" s="54" t="e">
        <f>VLOOKUP(A26,批复明细375项!C:R,11,0)</f>
        <v>#N/A</v>
      </c>
      <c r="AI26" s="54" t="e">
        <f>VLOOKUP(A26,批复明细375项!C:R,12,0)</f>
        <v>#N/A</v>
      </c>
      <c r="AJ26" s="54" t="e">
        <f>VLOOKUP(A26,批复明细375项!C:R,13,0)</f>
        <v>#N/A</v>
      </c>
      <c r="AK26" s="54" t="e">
        <f>VLOOKUP(A26,批复明细375项!C:R,14,0)</f>
        <v>#N/A</v>
      </c>
      <c r="AL26" s="54" t="e">
        <f>VLOOKUP(A26,批复明细375项!C:R,15,0)</f>
        <v>#N/A</v>
      </c>
      <c r="AM26" s="54" t="e">
        <f>VLOOKUP(A26,批复明细375项!C:R,16,0)</f>
        <v>#N/A</v>
      </c>
    </row>
    <row r="27" ht="15" customHeight="1" spans="1:39">
      <c r="A27" s="47">
        <v>21000106453</v>
      </c>
      <c r="B27" s="47" t="s">
        <v>2369</v>
      </c>
      <c r="C27" s="47" t="s">
        <v>682</v>
      </c>
      <c r="D27" s="48"/>
      <c r="E27" s="47">
        <v>2321002</v>
      </c>
      <c r="F27" s="47" t="s">
        <v>682</v>
      </c>
      <c r="G27" s="47"/>
      <c r="H27" s="47" t="s">
        <v>2397</v>
      </c>
      <c r="I27" s="48" t="s">
        <v>46</v>
      </c>
      <c r="J27" s="47"/>
      <c r="K27" s="50">
        <v>4800</v>
      </c>
      <c r="L27" s="50">
        <f t="shared" si="0"/>
        <v>4268</v>
      </c>
      <c r="M27" s="50">
        <v>0</v>
      </c>
      <c r="N27" s="50">
        <v>532</v>
      </c>
      <c r="O27" s="50"/>
      <c r="P27" s="50">
        <v>532</v>
      </c>
      <c r="Q27" s="51" t="s">
        <v>2407</v>
      </c>
      <c r="R27" s="47"/>
      <c r="S27" s="47" t="s">
        <v>2428</v>
      </c>
      <c r="T27" s="47"/>
      <c r="U27" s="47">
        <v>14</v>
      </c>
      <c r="V27" s="47"/>
      <c r="W27" s="47" t="s">
        <v>2375</v>
      </c>
      <c r="X27" s="47"/>
      <c r="Z27" s="47"/>
      <c r="AA27" s="47"/>
      <c r="AB27" s="52"/>
      <c r="AC27" s="48">
        <v>1</v>
      </c>
      <c r="AD27" s="1" t="str">
        <f t="shared" si="1"/>
        <v>/14</v>
      </c>
      <c r="AF27" s="47" t="s">
        <v>2376</v>
      </c>
      <c r="AH27" s="54" t="e">
        <f>VLOOKUP(A27,批复明细375项!C:R,11,0)</f>
        <v>#N/A</v>
      </c>
      <c r="AI27" s="54" t="e">
        <f>VLOOKUP(A27,批复明细375项!C:R,12,0)</f>
        <v>#N/A</v>
      </c>
      <c r="AJ27" s="54" t="e">
        <f>VLOOKUP(A27,批复明细375项!C:R,13,0)</f>
        <v>#N/A</v>
      </c>
      <c r="AK27" s="54" t="e">
        <f>VLOOKUP(A27,批复明细375项!C:R,14,0)</f>
        <v>#N/A</v>
      </c>
      <c r="AL27" s="54" t="e">
        <f>VLOOKUP(A27,批复明细375项!C:R,15,0)</f>
        <v>#N/A</v>
      </c>
      <c r="AM27" s="54" t="e">
        <f>VLOOKUP(A27,批复明细375项!C:R,16,0)</f>
        <v>#N/A</v>
      </c>
    </row>
    <row r="28" ht="15" customHeight="1" spans="1:39">
      <c r="A28" s="47">
        <v>21000106455</v>
      </c>
      <c r="B28" s="47" t="s">
        <v>2369</v>
      </c>
      <c r="C28" s="47" t="s">
        <v>2413</v>
      </c>
      <c r="D28" s="48"/>
      <c r="E28" s="47">
        <v>2321007</v>
      </c>
      <c r="F28" s="47" t="s">
        <v>2117</v>
      </c>
      <c r="G28" s="47"/>
      <c r="H28" s="47" t="s">
        <v>2397</v>
      </c>
      <c r="I28" s="48" t="s">
        <v>46</v>
      </c>
      <c r="J28" s="47"/>
      <c r="K28" s="50">
        <v>240</v>
      </c>
      <c r="L28" s="50">
        <f t="shared" si="0"/>
        <v>213.4</v>
      </c>
      <c r="M28" s="50">
        <v>0</v>
      </c>
      <c r="N28" s="50">
        <v>26.6</v>
      </c>
      <c r="O28" s="50"/>
      <c r="P28" s="50">
        <v>26.6</v>
      </c>
      <c r="Q28" s="51" t="s">
        <v>2407</v>
      </c>
      <c r="R28" s="47"/>
      <c r="S28" s="47" t="s">
        <v>2429</v>
      </c>
      <c r="T28" s="47"/>
      <c r="U28" s="47">
        <v>19</v>
      </c>
      <c r="V28" s="47"/>
      <c r="W28" s="47" t="s">
        <v>2375</v>
      </c>
      <c r="X28" s="47"/>
      <c r="Z28" s="47"/>
      <c r="AA28" s="47"/>
      <c r="AB28" s="52"/>
      <c r="AC28" s="48">
        <v>1</v>
      </c>
      <c r="AD28" s="1" t="str">
        <f t="shared" si="1"/>
        <v>/19</v>
      </c>
      <c r="AF28" s="47" t="s">
        <v>2376</v>
      </c>
      <c r="AH28" s="54" t="e">
        <f>VLOOKUP(A28,批复明细375项!C:R,11,0)</f>
        <v>#N/A</v>
      </c>
      <c r="AI28" s="54" t="e">
        <f>VLOOKUP(A28,批复明细375项!C:R,12,0)</f>
        <v>#N/A</v>
      </c>
      <c r="AJ28" s="54" t="e">
        <f>VLOOKUP(A28,批复明细375项!C:R,13,0)</f>
        <v>#N/A</v>
      </c>
      <c r="AK28" s="54" t="e">
        <f>VLOOKUP(A28,批复明细375项!C:R,14,0)</f>
        <v>#N/A</v>
      </c>
      <c r="AL28" s="54" t="e">
        <f>VLOOKUP(A28,批复明细375项!C:R,15,0)</f>
        <v>#N/A</v>
      </c>
      <c r="AM28" s="54" t="e">
        <f>VLOOKUP(A28,批复明细375项!C:R,16,0)</f>
        <v>#N/A</v>
      </c>
    </row>
    <row r="29" ht="15" customHeight="1" spans="1:39">
      <c r="A29" s="47">
        <v>21000104235</v>
      </c>
      <c r="B29" s="47" t="s">
        <v>2369</v>
      </c>
      <c r="C29" s="47" t="s">
        <v>2430</v>
      </c>
      <c r="D29" s="48"/>
      <c r="E29" s="47">
        <v>20203</v>
      </c>
      <c r="F29" s="47" t="s">
        <v>2410</v>
      </c>
      <c r="G29" s="47"/>
      <c r="H29" s="47" t="s">
        <v>2397</v>
      </c>
      <c r="I29" s="48" t="s">
        <v>46</v>
      </c>
      <c r="J29" s="47"/>
      <c r="K29" s="50">
        <v>60.3</v>
      </c>
      <c r="L29" s="50">
        <f t="shared" si="0"/>
        <v>53.62</v>
      </c>
      <c r="M29" s="50">
        <v>0</v>
      </c>
      <c r="N29" s="50">
        <v>6.68</v>
      </c>
      <c r="O29" s="50"/>
      <c r="P29" s="50">
        <v>6.68</v>
      </c>
      <c r="Q29" s="51" t="s">
        <v>2431</v>
      </c>
      <c r="R29" s="47"/>
      <c r="S29" s="47" t="s">
        <v>2432</v>
      </c>
      <c r="T29" s="47"/>
      <c r="U29" s="47">
        <v>19</v>
      </c>
      <c r="V29" s="47"/>
      <c r="W29" s="47" t="s">
        <v>2375</v>
      </c>
      <c r="X29" s="47"/>
      <c r="Z29" s="47"/>
      <c r="AA29" s="47"/>
      <c r="AB29" s="52"/>
      <c r="AC29" s="48">
        <v>1</v>
      </c>
      <c r="AD29" s="1" t="str">
        <f t="shared" si="1"/>
        <v>/19</v>
      </c>
      <c r="AF29" s="47" t="s">
        <v>2376</v>
      </c>
      <c r="AH29" s="54" t="e">
        <f>VLOOKUP(A29,批复明细375项!C:R,11,0)</f>
        <v>#N/A</v>
      </c>
      <c r="AI29" s="54" t="e">
        <f>VLOOKUP(A29,批复明细375项!C:R,12,0)</f>
        <v>#N/A</v>
      </c>
      <c r="AJ29" s="54" t="e">
        <f>VLOOKUP(A29,批复明细375项!C:R,13,0)</f>
        <v>#N/A</v>
      </c>
      <c r="AK29" s="54" t="e">
        <f>VLOOKUP(A29,批复明细375项!C:R,14,0)</f>
        <v>#N/A</v>
      </c>
      <c r="AL29" s="54" t="e">
        <f>VLOOKUP(A29,批复明细375项!C:R,15,0)</f>
        <v>#N/A</v>
      </c>
      <c r="AM29" s="54" t="e">
        <f>VLOOKUP(A29,批复明细375项!C:R,16,0)</f>
        <v>#N/A</v>
      </c>
    </row>
    <row r="30" ht="15" customHeight="1" spans="1:39">
      <c r="A30" s="47">
        <v>21000106444</v>
      </c>
      <c r="B30" s="47" t="s">
        <v>2369</v>
      </c>
      <c r="C30" s="47" t="s">
        <v>2417</v>
      </c>
      <c r="D30" s="48"/>
      <c r="E30" s="47">
        <v>2321001</v>
      </c>
      <c r="F30" s="47" t="s">
        <v>2417</v>
      </c>
      <c r="G30" s="47"/>
      <c r="H30" s="47" t="s">
        <v>2397</v>
      </c>
      <c r="I30" s="48" t="s">
        <v>46</v>
      </c>
      <c r="J30" s="47"/>
      <c r="K30" s="50">
        <v>120</v>
      </c>
      <c r="L30" s="50">
        <f t="shared" si="0"/>
        <v>106.7</v>
      </c>
      <c r="M30" s="50">
        <v>0</v>
      </c>
      <c r="N30" s="50">
        <v>13.3</v>
      </c>
      <c r="O30" s="50"/>
      <c r="P30" s="50">
        <v>13.3</v>
      </c>
      <c r="Q30" s="51" t="s">
        <v>2418</v>
      </c>
      <c r="R30" s="47"/>
      <c r="S30" s="47" t="s">
        <v>2433</v>
      </c>
      <c r="T30" s="47"/>
      <c r="U30" s="47">
        <v>19</v>
      </c>
      <c r="V30" s="47"/>
      <c r="W30" s="47" t="s">
        <v>2375</v>
      </c>
      <c r="X30" s="47"/>
      <c r="Z30" s="47"/>
      <c r="AA30" s="47"/>
      <c r="AB30" s="52"/>
      <c r="AC30" s="48">
        <v>1</v>
      </c>
      <c r="AD30" s="1" t="str">
        <f t="shared" si="1"/>
        <v>/19</v>
      </c>
      <c r="AF30" s="47" t="s">
        <v>2376</v>
      </c>
      <c r="AH30" s="54" t="e">
        <f>VLOOKUP(A30,批复明细375项!C:R,11,0)</f>
        <v>#N/A</v>
      </c>
      <c r="AI30" s="54" t="e">
        <f>VLOOKUP(A30,批复明细375项!C:R,12,0)</f>
        <v>#N/A</v>
      </c>
      <c r="AJ30" s="54" t="e">
        <f>VLOOKUP(A30,批复明细375项!C:R,13,0)</f>
        <v>#N/A</v>
      </c>
      <c r="AK30" s="54" t="e">
        <f>VLOOKUP(A30,批复明细375项!C:R,14,0)</f>
        <v>#N/A</v>
      </c>
      <c r="AL30" s="54" t="e">
        <f>VLOOKUP(A30,批复明细375项!C:R,15,0)</f>
        <v>#N/A</v>
      </c>
      <c r="AM30" s="54" t="e">
        <f>VLOOKUP(A30,批复明细375项!C:R,16,0)</f>
        <v>#N/A</v>
      </c>
    </row>
    <row r="31" ht="15" customHeight="1" spans="1:39">
      <c r="A31" s="47">
        <v>21000106445</v>
      </c>
      <c r="B31" s="47" t="s">
        <v>2369</v>
      </c>
      <c r="C31" s="47" t="s">
        <v>2417</v>
      </c>
      <c r="D31" s="48"/>
      <c r="E31" s="47">
        <v>2321001</v>
      </c>
      <c r="F31" s="47" t="s">
        <v>2417</v>
      </c>
      <c r="G31" s="47"/>
      <c r="H31" s="47" t="s">
        <v>2397</v>
      </c>
      <c r="I31" s="48" t="s">
        <v>46</v>
      </c>
      <c r="J31" s="47"/>
      <c r="K31" s="50">
        <v>120</v>
      </c>
      <c r="L31" s="50">
        <f t="shared" si="0"/>
        <v>106.7</v>
      </c>
      <c r="M31" s="50">
        <v>0</v>
      </c>
      <c r="N31" s="50">
        <v>13.3</v>
      </c>
      <c r="O31" s="50"/>
      <c r="P31" s="50">
        <v>13.3</v>
      </c>
      <c r="Q31" s="51" t="s">
        <v>2418</v>
      </c>
      <c r="R31" s="47"/>
      <c r="S31" s="47" t="s">
        <v>2434</v>
      </c>
      <c r="T31" s="47"/>
      <c r="U31" s="47">
        <v>11</v>
      </c>
      <c r="V31" s="47"/>
      <c r="W31" s="47" t="s">
        <v>2375</v>
      </c>
      <c r="X31" s="47"/>
      <c r="Z31" s="47"/>
      <c r="AA31" s="47"/>
      <c r="AB31" s="52"/>
      <c r="AC31" s="48">
        <v>1</v>
      </c>
      <c r="AD31" s="1" t="str">
        <f t="shared" si="1"/>
        <v>/11</v>
      </c>
      <c r="AF31" s="47" t="s">
        <v>2376</v>
      </c>
      <c r="AH31" s="54" t="e">
        <f>VLOOKUP(A31,批复明细375项!C:R,11,0)</f>
        <v>#N/A</v>
      </c>
      <c r="AI31" s="54" t="e">
        <f>VLOOKUP(A31,批复明细375项!C:R,12,0)</f>
        <v>#N/A</v>
      </c>
      <c r="AJ31" s="54" t="e">
        <f>VLOOKUP(A31,批复明细375项!C:R,13,0)</f>
        <v>#N/A</v>
      </c>
      <c r="AK31" s="54" t="e">
        <f>VLOOKUP(A31,批复明细375项!C:R,14,0)</f>
        <v>#N/A</v>
      </c>
      <c r="AL31" s="54" t="e">
        <f>VLOOKUP(A31,批复明细375项!C:R,15,0)</f>
        <v>#N/A</v>
      </c>
      <c r="AM31" s="54" t="e">
        <f>VLOOKUP(A31,批复明细375项!C:R,16,0)</f>
        <v>#N/A</v>
      </c>
    </row>
    <row r="32" ht="15" customHeight="1" spans="1:39">
      <c r="A32" s="47">
        <v>21000105160</v>
      </c>
      <c r="B32" s="47" t="s">
        <v>2369</v>
      </c>
      <c r="C32" s="47" t="s">
        <v>1036</v>
      </c>
      <c r="D32" s="48"/>
      <c r="E32" s="47">
        <v>2010104</v>
      </c>
      <c r="F32" s="47" t="s">
        <v>2096</v>
      </c>
      <c r="G32" s="47"/>
      <c r="H32" s="47" t="s">
        <v>2397</v>
      </c>
      <c r="I32" s="48" t="s">
        <v>46</v>
      </c>
      <c r="J32" s="47"/>
      <c r="K32" s="50">
        <v>75</v>
      </c>
      <c r="L32" s="50">
        <f t="shared" si="0"/>
        <v>72.75</v>
      </c>
      <c r="M32" s="50">
        <v>0</v>
      </c>
      <c r="N32" s="50">
        <v>2.25</v>
      </c>
      <c r="O32" s="50"/>
      <c r="P32" s="50">
        <v>2.25</v>
      </c>
      <c r="Q32" s="51" t="s">
        <v>2435</v>
      </c>
      <c r="R32" s="47"/>
      <c r="S32" s="47" t="s">
        <v>2436</v>
      </c>
      <c r="T32" s="47"/>
      <c r="U32" s="47">
        <v>11</v>
      </c>
      <c r="V32" s="47"/>
      <c r="W32" s="47" t="s">
        <v>2375</v>
      </c>
      <c r="X32" s="47"/>
      <c r="Z32" s="47"/>
      <c r="AA32" s="47"/>
      <c r="AB32" s="52"/>
      <c r="AC32" s="48">
        <v>1</v>
      </c>
      <c r="AD32" s="1" t="str">
        <f t="shared" si="1"/>
        <v>/11</v>
      </c>
      <c r="AF32" s="47" t="s">
        <v>2376</v>
      </c>
      <c r="AH32" s="54" t="e">
        <f>VLOOKUP(A32,批复明细375项!C:R,11,0)</f>
        <v>#N/A</v>
      </c>
      <c r="AI32" s="54" t="e">
        <f>VLOOKUP(A32,批复明细375项!C:R,12,0)</f>
        <v>#N/A</v>
      </c>
      <c r="AJ32" s="54" t="e">
        <f>VLOOKUP(A32,批复明细375项!C:R,13,0)</f>
        <v>#N/A</v>
      </c>
      <c r="AK32" s="54" t="e">
        <f>VLOOKUP(A32,批复明细375项!C:R,14,0)</f>
        <v>#N/A</v>
      </c>
      <c r="AL32" s="54" t="e">
        <f>VLOOKUP(A32,批复明细375项!C:R,15,0)</f>
        <v>#N/A</v>
      </c>
      <c r="AM32" s="54" t="e">
        <f>VLOOKUP(A32,批复明细375项!C:R,16,0)</f>
        <v>#N/A</v>
      </c>
    </row>
    <row r="33" ht="15" customHeight="1" spans="1:39">
      <c r="A33" s="47">
        <v>21000106373</v>
      </c>
      <c r="B33" s="47" t="s">
        <v>2369</v>
      </c>
      <c r="C33" s="47" t="s">
        <v>2437</v>
      </c>
      <c r="D33" s="48"/>
      <c r="E33" s="47">
        <v>2320404</v>
      </c>
      <c r="F33" s="47" t="s">
        <v>2406</v>
      </c>
      <c r="G33" s="47"/>
      <c r="H33" s="47" t="s">
        <v>2397</v>
      </c>
      <c r="I33" s="48" t="s">
        <v>46</v>
      </c>
      <c r="J33" s="47"/>
      <c r="K33" s="50">
        <v>150</v>
      </c>
      <c r="L33" s="50">
        <f t="shared" si="0"/>
        <v>133.38</v>
      </c>
      <c r="M33" s="50">
        <v>0</v>
      </c>
      <c r="N33" s="50">
        <v>16.62</v>
      </c>
      <c r="O33" s="50"/>
      <c r="P33" s="50">
        <v>16.62</v>
      </c>
      <c r="Q33" s="51" t="s">
        <v>2407</v>
      </c>
      <c r="R33" s="47"/>
      <c r="S33" s="47" t="s">
        <v>2438</v>
      </c>
      <c r="T33" s="47"/>
      <c r="U33" s="47">
        <v>11</v>
      </c>
      <c r="V33" s="47"/>
      <c r="W33" s="47" t="s">
        <v>2375</v>
      </c>
      <c r="X33" s="47"/>
      <c r="Z33" s="47"/>
      <c r="AA33" s="47"/>
      <c r="AB33" s="52"/>
      <c r="AC33" s="48">
        <v>1</v>
      </c>
      <c r="AD33" s="1" t="str">
        <f t="shared" si="1"/>
        <v>/11</v>
      </c>
      <c r="AF33" s="47" t="s">
        <v>2376</v>
      </c>
      <c r="AH33" s="54" t="e">
        <f>VLOOKUP(A33,批复明细375项!C:R,11,0)</f>
        <v>#N/A</v>
      </c>
      <c r="AI33" s="54" t="e">
        <f>VLOOKUP(A33,批复明细375项!C:R,12,0)</f>
        <v>#N/A</v>
      </c>
      <c r="AJ33" s="54" t="e">
        <f>VLOOKUP(A33,批复明细375项!C:R,13,0)</f>
        <v>#N/A</v>
      </c>
      <c r="AK33" s="54" t="e">
        <f>VLOOKUP(A33,批复明细375项!C:R,14,0)</f>
        <v>#N/A</v>
      </c>
      <c r="AL33" s="54" t="e">
        <f>VLOOKUP(A33,批复明细375项!C:R,15,0)</f>
        <v>#N/A</v>
      </c>
      <c r="AM33" s="54" t="e">
        <f>VLOOKUP(A33,批复明细375项!C:R,16,0)</f>
        <v>#N/A</v>
      </c>
    </row>
    <row r="34" ht="15" customHeight="1" spans="1:39">
      <c r="A34" s="47">
        <v>21000106374</v>
      </c>
      <c r="B34" s="47" t="s">
        <v>2369</v>
      </c>
      <c r="C34" s="47" t="s">
        <v>2424</v>
      </c>
      <c r="D34" s="48"/>
      <c r="E34" s="47">
        <v>2320404</v>
      </c>
      <c r="F34" s="47" t="s">
        <v>2406</v>
      </c>
      <c r="G34" s="47"/>
      <c r="H34" s="47" t="s">
        <v>2397</v>
      </c>
      <c r="I34" s="48" t="s">
        <v>46</v>
      </c>
      <c r="J34" s="47"/>
      <c r="K34" s="50">
        <v>420</v>
      </c>
      <c r="L34" s="50">
        <f t="shared" si="0"/>
        <v>373.45</v>
      </c>
      <c r="M34" s="50">
        <v>0</v>
      </c>
      <c r="N34" s="50">
        <v>46.55</v>
      </c>
      <c r="O34" s="50"/>
      <c r="P34" s="50">
        <v>46.55</v>
      </c>
      <c r="Q34" s="51" t="s">
        <v>2425</v>
      </c>
      <c r="R34" s="47"/>
      <c r="S34" s="47" t="s">
        <v>2439</v>
      </c>
      <c r="T34" s="47"/>
      <c r="U34" s="47">
        <v>11</v>
      </c>
      <c r="V34" s="47"/>
      <c r="W34" s="47" t="s">
        <v>2375</v>
      </c>
      <c r="X34" s="47"/>
      <c r="Z34" s="47"/>
      <c r="AA34" s="47"/>
      <c r="AB34" s="52"/>
      <c r="AC34" s="48">
        <v>1</v>
      </c>
      <c r="AD34" s="1" t="str">
        <f t="shared" si="1"/>
        <v>/11</v>
      </c>
      <c r="AF34" s="47" t="s">
        <v>2376</v>
      </c>
      <c r="AH34" s="54" t="e">
        <f>VLOOKUP(A34,批复明细375项!C:R,11,0)</f>
        <v>#N/A</v>
      </c>
      <c r="AI34" s="54" t="e">
        <f>VLOOKUP(A34,批复明细375项!C:R,12,0)</f>
        <v>#N/A</v>
      </c>
      <c r="AJ34" s="54" t="e">
        <f>VLOOKUP(A34,批复明细375项!C:R,13,0)</f>
        <v>#N/A</v>
      </c>
      <c r="AK34" s="54" t="e">
        <f>VLOOKUP(A34,批复明细375项!C:R,14,0)</f>
        <v>#N/A</v>
      </c>
      <c r="AL34" s="54" t="e">
        <f>VLOOKUP(A34,批复明细375项!C:R,15,0)</f>
        <v>#N/A</v>
      </c>
      <c r="AM34" s="54" t="e">
        <f>VLOOKUP(A34,批复明细375项!C:R,16,0)</f>
        <v>#N/A</v>
      </c>
    </row>
    <row r="35" ht="15" customHeight="1" spans="1:39">
      <c r="A35" s="47">
        <v>21000105525</v>
      </c>
      <c r="B35" s="47" t="s">
        <v>2369</v>
      </c>
      <c r="C35" s="47" t="s">
        <v>813</v>
      </c>
      <c r="D35" s="48"/>
      <c r="E35" s="47">
        <v>2010601</v>
      </c>
      <c r="F35" s="47" t="s">
        <v>2269</v>
      </c>
      <c r="G35" s="47"/>
      <c r="H35" s="47" t="s">
        <v>2397</v>
      </c>
      <c r="I35" s="48" t="s">
        <v>46</v>
      </c>
      <c r="J35" s="47"/>
      <c r="K35" s="50">
        <v>89.4</v>
      </c>
      <c r="L35" s="50">
        <f t="shared" si="0"/>
        <v>86.72</v>
      </c>
      <c r="M35" s="50">
        <v>0</v>
      </c>
      <c r="N35" s="50">
        <v>2.68</v>
      </c>
      <c r="O35" s="50"/>
      <c r="P35" s="50">
        <v>2.68</v>
      </c>
      <c r="Q35" s="51" t="s">
        <v>2440</v>
      </c>
      <c r="R35" s="47"/>
      <c r="S35" s="47" t="s">
        <v>106</v>
      </c>
      <c r="T35" s="47"/>
      <c r="U35" s="47">
        <v>9</v>
      </c>
      <c r="V35" s="47"/>
      <c r="W35" s="47" t="s">
        <v>2375</v>
      </c>
      <c r="X35" s="47"/>
      <c r="Z35" s="47"/>
      <c r="AA35" s="47"/>
      <c r="AB35" s="52"/>
      <c r="AC35" s="48">
        <v>1</v>
      </c>
      <c r="AD35" s="1" t="str">
        <f t="shared" si="1"/>
        <v>/9</v>
      </c>
      <c r="AF35" s="47" t="s">
        <v>2376</v>
      </c>
      <c r="AH35" s="54" t="e">
        <f>VLOOKUP(A35,批复明细375项!C:R,11,0)</f>
        <v>#N/A</v>
      </c>
      <c r="AI35" s="54" t="e">
        <f>VLOOKUP(A35,批复明细375项!C:R,12,0)</f>
        <v>#N/A</v>
      </c>
      <c r="AJ35" s="54" t="e">
        <f>VLOOKUP(A35,批复明细375项!C:R,13,0)</f>
        <v>#N/A</v>
      </c>
      <c r="AK35" s="54" t="e">
        <f>VLOOKUP(A35,批复明细375项!C:R,14,0)</f>
        <v>#N/A</v>
      </c>
      <c r="AL35" s="54" t="e">
        <f>VLOOKUP(A35,批复明细375项!C:R,15,0)</f>
        <v>#N/A</v>
      </c>
      <c r="AM35" s="54" t="e">
        <f>VLOOKUP(A35,批复明细375项!C:R,16,0)</f>
        <v>#N/A</v>
      </c>
    </row>
    <row r="36" ht="15" customHeight="1" spans="1:39">
      <c r="A36" s="47">
        <v>21000105172</v>
      </c>
      <c r="B36" s="47" t="s">
        <v>2369</v>
      </c>
      <c r="C36" s="47" t="s">
        <v>1036</v>
      </c>
      <c r="D36" s="48"/>
      <c r="E36" s="47">
        <v>2010104</v>
      </c>
      <c r="F36" s="47" t="s">
        <v>2096</v>
      </c>
      <c r="G36" s="47"/>
      <c r="H36" s="47" t="s">
        <v>2397</v>
      </c>
      <c r="I36" s="48" t="s">
        <v>46</v>
      </c>
      <c r="J36" s="47"/>
      <c r="K36" s="50">
        <v>75</v>
      </c>
      <c r="L36" s="50">
        <f t="shared" si="0"/>
        <v>72.75</v>
      </c>
      <c r="M36" s="50">
        <v>0</v>
      </c>
      <c r="N36" s="50">
        <v>2.25</v>
      </c>
      <c r="O36" s="50"/>
      <c r="P36" s="50">
        <v>2.25</v>
      </c>
      <c r="Q36" s="51" t="s">
        <v>2441</v>
      </c>
      <c r="R36" s="47"/>
      <c r="S36" s="47" t="s">
        <v>2442</v>
      </c>
      <c r="T36" s="47"/>
      <c r="U36" s="47">
        <v>9</v>
      </c>
      <c r="V36" s="47"/>
      <c r="W36" s="47" t="s">
        <v>2375</v>
      </c>
      <c r="X36" s="47"/>
      <c r="Z36" s="47"/>
      <c r="AA36" s="47"/>
      <c r="AB36" s="52"/>
      <c r="AC36" s="48">
        <v>1</v>
      </c>
      <c r="AD36" s="1" t="str">
        <f t="shared" si="1"/>
        <v>/9</v>
      </c>
      <c r="AF36" s="47" t="s">
        <v>2376</v>
      </c>
      <c r="AH36" s="54" t="e">
        <f>VLOOKUP(A36,批复明细375项!C:R,11,0)</f>
        <v>#N/A</v>
      </c>
      <c r="AI36" s="54" t="e">
        <f>VLOOKUP(A36,批复明细375项!C:R,12,0)</f>
        <v>#N/A</v>
      </c>
      <c r="AJ36" s="54" t="e">
        <f>VLOOKUP(A36,批复明细375项!C:R,13,0)</f>
        <v>#N/A</v>
      </c>
      <c r="AK36" s="54" t="e">
        <f>VLOOKUP(A36,批复明细375项!C:R,14,0)</f>
        <v>#N/A</v>
      </c>
      <c r="AL36" s="54" t="e">
        <f>VLOOKUP(A36,批复明细375项!C:R,15,0)</f>
        <v>#N/A</v>
      </c>
      <c r="AM36" s="54" t="e">
        <f>VLOOKUP(A36,批复明细375项!C:R,16,0)</f>
        <v>#N/A</v>
      </c>
    </row>
    <row r="37" ht="15" customHeight="1" spans="1:39">
      <c r="A37" s="47">
        <v>21000072533</v>
      </c>
      <c r="B37" s="47" t="s">
        <v>2369</v>
      </c>
      <c r="C37" s="47" t="s">
        <v>1036</v>
      </c>
      <c r="D37" s="48"/>
      <c r="E37" s="47">
        <v>2010104</v>
      </c>
      <c r="F37" s="47" t="s">
        <v>2096</v>
      </c>
      <c r="G37" s="47"/>
      <c r="H37" s="47" t="s">
        <v>2397</v>
      </c>
      <c r="I37" s="48" t="s">
        <v>46</v>
      </c>
      <c r="J37" s="47"/>
      <c r="K37" s="50">
        <v>4658.12</v>
      </c>
      <c r="L37" s="50">
        <f t="shared" si="0"/>
        <v>4518.38</v>
      </c>
      <c r="M37" s="50">
        <v>0</v>
      </c>
      <c r="N37" s="50">
        <v>139.74</v>
      </c>
      <c r="O37" s="50"/>
      <c r="P37" s="50">
        <v>139.74</v>
      </c>
      <c r="Q37" s="51" t="s">
        <v>2443</v>
      </c>
      <c r="R37" s="47"/>
      <c r="S37" s="47" t="s">
        <v>2444</v>
      </c>
      <c r="T37" s="47"/>
      <c r="U37" s="47">
        <v>9</v>
      </c>
      <c r="V37" s="47"/>
      <c r="W37" s="47" t="s">
        <v>2375</v>
      </c>
      <c r="X37" s="47"/>
      <c r="Z37" s="47"/>
      <c r="AA37" s="47"/>
      <c r="AB37" s="52"/>
      <c r="AC37" s="48">
        <v>1</v>
      </c>
      <c r="AD37" s="1" t="str">
        <f t="shared" si="1"/>
        <v>/9</v>
      </c>
      <c r="AF37" s="47" t="s">
        <v>2376</v>
      </c>
      <c r="AH37" s="54" t="e">
        <f>VLOOKUP(A37,批复明细375项!C:R,11,0)</f>
        <v>#N/A</v>
      </c>
      <c r="AI37" s="54" t="e">
        <f>VLOOKUP(A37,批复明细375项!C:R,12,0)</f>
        <v>#N/A</v>
      </c>
      <c r="AJ37" s="54" t="e">
        <f>VLOOKUP(A37,批复明细375项!C:R,13,0)</f>
        <v>#N/A</v>
      </c>
      <c r="AK37" s="54" t="e">
        <f>VLOOKUP(A37,批复明细375项!C:R,14,0)</f>
        <v>#N/A</v>
      </c>
      <c r="AL37" s="54" t="e">
        <f>VLOOKUP(A37,批复明细375项!C:R,15,0)</f>
        <v>#N/A</v>
      </c>
      <c r="AM37" s="54" t="e">
        <f>VLOOKUP(A37,批复明细375项!C:R,16,0)</f>
        <v>#N/A</v>
      </c>
    </row>
    <row r="38" ht="15" customHeight="1" spans="1:39">
      <c r="A38" s="47">
        <v>21000083490</v>
      </c>
      <c r="B38" s="47" t="s">
        <v>2369</v>
      </c>
      <c r="C38" s="47" t="s">
        <v>984</v>
      </c>
      <c r="D38" s="48"/>
      <c r="E38" s="47">
        <v>2010104</v>
      </c>
      <c r="F38" s="47" t="s">
        <v>2096</v>
      </c>
      <c r="G38" s="47"/>
      <c r="H38" s="47" t="s">
        <v>2397</v>
      </c>
      <c r="I38" s="48" t="s">
        <v>46</v>
      </c>
      <c r="J38" s="47"/>
      <c r="K38" s="50">
        <v>5009</v>
      </c>
      <c r="L38" s="50">
        <f t="shared" si="0"/>
        <v>4858.73</v>
      </c>
      <c r="M38" s="50">
        <v>0</v>
      </c>
      <c r="N38" s="50">
        <v>150.27</v>
      </c>
      <c r="O38" s="50"/>
      <c r="P38" s="50">
        <v>150.27</v>
      </c>
      <c r="Q38" s="51" t="s">
        <v>2445</v>
      </c>
      <c r="R38" s="47"/>
      <c r="S38" s="47" t="s">
        <v>2446</v>
      </c>
      <c r="T38" s="47"/>
      <c r="U38" s="47">
        <v>14</v>
      </c>
      <c r="V38" s="47"/>
      <c r="W38" s="47" t="s">
        <v>2375</v>
      </c>
      <c r="X38" s="47"/>
      <c r="Z38" s="47"/>
      <c r="AA38" s="47"/>
      <c r="AB38" s="52"/>
      <c r="AC38" s="48">
        <v>1</v>
      </c>
      <c r="AD38" s="1" t="str">
        <f t="shared" si="1"/>
        <v>/14</v>
      </c>
      <c r="AF38" s="47" t="s">
        <v>2376</v>
      </c>
      <c r="AH38" s="54" t="e">
        <f>VLOOKUP(A38,批复明细375项!C:R,11,0)</f>
        <v>#N/A</v>
      </c>
      <c r="AI38" s="54" t="e">
        <f>VLOOKUP(A38,批复明细375项!C:R,12,0)</f>
        <v>#N/A</v>
      </c>
      <c r="AJ38" s="54" t="e">
        <f>VLOOKUP(A38,批复明细375项!C:R,13,0)</f>
        <v>#N/A</v>
      </c>
      <c r="AK38" s="54" t="e">
        <f>VLOOKUP(A38,批复明细375项!C:R,14,0)</f>
        <v>#N/A</v>
      </c>
      <c r="AL38" s="54" t="e">
        <f>VLOOKUP(A38,批复明细375项!C:R,15,0)</f>
        <v>#N/A</v>
      </c>
      <c r="AM38" s="54" t="e">
        <f>VLOOKUP(A38,批复明细375项!C:R,16,0)</f>
        <v>#N/A</v>
      </c>
    </row>
    <row r="39" ht="15" customHeight="1" spans="1:39">
      <c r="A39" s="47">
        <v>21000115888</v>
      </c>
      <c r="B39" s="47" t="s">
        <v>2369</v>
      </c>
      <c r="C39" s="47" t="s">
        <v>2430</v>
      </c>
      <c r="D39" s="48"/>
      <c r="E39" s="47">
        <v>20203</v>
      </c>
      <c r="F39" s="47" t="s">
        <v>2410</v>
      </c>
      <c r="G39" s="47"/>
      <c r="H39" s="47" t="s">
        <v>2397</v>
      </c>
      <c r="I39" s="48" t="s">
        <v>46</v>
      </c>
      <c r="J39" s="47"/>
      <c r="K39" s="50">
        <v>31.5</v>
      </c>
      <c r="L39" s="50">
        <f t="shared" si="0"/>
        <v>27.5</v>
      </c>
      <c r="M39" s="50">
        <v>0</v>
      </c>
      <c r="N39" s="50">
        <v>4</v>
      </c>
      <c r="O39" s="50"/>
      <c r="P39" s="50">
        <v>4</v>
      </c>
      <c r="Q39" s="51" t="s">
        <v>2447</v>
      </c>
      <c r="R39" s="47"/>
      <c r="S39" s="47" t="s">
        <v>2448</v>
      </c>
      <c r="T39" s="47"/>
      <c r="U39" s="47">
        <v>18</v>
      </c>
      <c r="V39" s="47"/>
      <c r="W39" s="47" t="s">
        <v>2375</v>
      </c>
      <c r="X39" s="47"/>
      <c r="Z39" s="47"/>
      <c r="AA39" s="47"/>
      <c r="AB39" s="52"/>
      <c r="AC39" s="48">
        <v>1</v>
      </c>
      <c r="AD39" s="1" t="str">
        <f t="shared" si="1"/>
        <v>/18</v>
      </c>
      <c r="AF39" s="47" t="s">
        <v>2376</v>
      </c>
      <c r="AH39" s="54" t="e">
        <f>VLOOKUP(A39,批复明细375项!C:R,11,0)</f>
        <v>#N/A</v>
      </c>
      <c r="AI39" s="54" t="e">
        <f>VLOOKUP(A39,批复明细375项!C:R,12,0)</f>
        <v>#N/A</v>
      </c>
      <c r="AJ39" s="54" t="e">
        <f>VLOOKUP(A39,批复明细375项!C:R,13,0)</f>
        <v>#N/A</v>
      </c>
      <c r="AK39" s="54" t="e">
        <f>VLOOKUP(A39,批复明细375项!C:R,14,0)</f>
        <v>#N/A</v>
      </c>
      <c r="AL39" s="54" t="e">
        <f>VLOOKUP(A39,批复明细375项!C:R,15,0)</f>
        <v>#N/A</v>
      </c>
      <c r="AM39" s="54" t="e">
        <f>VLOOKUP(A39,批复明细375项!C:R,16,0)</f>
        <v>#N/A</v>
      </c>
    </row>
    <row r="40" ht="15" customHeight="1" spans="1:39">
      <c r="A40" s="47">
        <v>21000116253</v>
      </c>
      <c r="B40" s="47" t="s">
        <v>2369</v>
      </c>
      <c r="C40" s="47" t="s">
        <v>2449</v>
      </c>
      <c r="D40" s="48"/>
      <c r="E40" s="47">
        <v>2010104</v>
      </c>
      <c r="F40" s="47" t="s">
        <v>2096</v>
      </c>
      <c r="G40" s="47"/>
      <c r="H40" s="47" t="s">
        <v>2397</v>
      </c>
      <c r="I40" s="48" t="s">
        <v>46</v>
      </c>
      <c r="J40" s="47"/>
      <c r="K40" s="50">
        <v>1034.9</v>
      </c>
      <c r="L40" s="50">
        <f t="shared" si="0"/>
        <v>1003.85</v>
      </c>
      <c r="M40" s="50">
        <v>0</v>
      </c>
      <c r="N40" s="50">
        <v>31.05</v>
      </c>
      <c r="O40" s="50"/>
      <c r="P40" s="50">
        <v>31.05</v>
      </c>
      <c r="Q40" s="51" t="s">
        <v>2450</v>
      </c>
      <c r="R40" s="47"/>
      <c r="S40" s="47" t="s">
        <v>2451</v>
      </c>
      <c r="T40" s="47"/>
      <c r="U40" s="47">
        <v>15</v>
      </c>
      <c r="V40" s="47"/>
      <c r="W40" s="47" t="s">
        <v>2375</v>
      </c>
      <c r="X40" s="47"/>
      <c r="Z40" s="47"/>
      <c r="AA40" s="47"/>
      <c r="AB40" s="52"/>
      <c r="AC40" s="48">
        <v>1</v>
      </c>
      <c r="AD40" s="1" t="str">
        <f t="shared" si="1"/>
        <v>/15</v>
      </c>
      <c r="AF40" s="47" t="s">
        <v>2376</v>
      </c>
      <c r="AH40" s="54" t="e">
        <f>VLOOKUP(A40,批复明细375项!C:R,11,0)</f>
        <v>#N/A</v>
      </c>
      <c r="AI40" s="54" t="e">
        <f>VLOOKUP(A40,批复明细375项!C:R,12,0)</f>
        <v>#N/A</v>
      </c>
      <c r="AJ40" s="54" t="e">
        <f>VLOOKUP(A40,批复明细375项!C:R,13,0)</f>
        <v>#N/A</v>
      </c>
      <c r="AK40" s="54" t="e">
        <f>VLOOKUP(A40,批复明细375项!C:R,14,0)</f>
        <v>#N/A</v>
      </c>
      <c r="AL40" s="54" t="e">
        <f>VLOOKUP(A40,批复明细375项!C:R,15,0)</f>
        <v>#N/A</v>
      </c>
      <c r="AM40" s="54" t="e">
        <f>VLOOKUP(A40,批复明细375项!C:R,16,0)</f>
        <v>#N/A</v>
      </c>
    </row>
    <row r="41" ht="15" customHeight="1" spans="1:39">
      <c r="A41" s="47">
        <v>21000116355</v>
      </c>
      <c r="B41" s="47" t="s">
        <v>2369</v>
      </c>
      <c r="C41" s="47" t="s">
        <v>813</v>
      </c>
      <c r="D41" s="48"/>
      <c r="E41" s="47">
        <v>2010601</v>
      </c>
      <c r="F41" s="47" t="s">
        <v>2269</v>
      </c>
      <c r="G41" s="47"/>
      <c r="H41" s="47" t="s">
        <v>2397</v>
      </c>
      <c r="I41" s="48" t="s">
        <v>46</v>
      </c>
      <c r="J41" s="47"/>
      <c r="K41" s="50">
        <v>31.5</v>
      </c>
      <c r="L41" s="50">
        <f t="shared" si="0"/>
        <v>30.55</v>
      </c>
      <c r="M41" s="50">
        <v>0</v>
      </c>
      <c r="N41" s="50">
        <v>0.95</v>
      </c>
      <c r="O41" s="50"/>
      <c r="P41" s="50">
        <v>0.95</v>
      </c>
      <c r="Q41" s="51" t="s">
        <v>2452</v>
      </c>
      <c r="R41" s="47"/>
      <c r="S41" s="47" t="s">
        <v>104</v>
      </c>
      <c r="T41" s="47"/>
      <c r="U41" s="47">
        <v>15</v>
      </c>
      <c r="V41" s="47"/>
      <c r="W41" s="47" t="s">
        <v>2375</v>
      </c>
      <c r="X41" s="47"/>
      <c r="Z41" s="47"/>
      <c r="AA41" s="47"/>
      <c r="AB41" s="52"/>
      <c r="AC41" s="48">
        <v>1</v>
      </c>
      <c r="AD41" s="1" t="str">
        <f t="shared" si="1"/>
        <v>/15</v>
      </c>
      <c r="AF41" s="47" t="s">
        <v>2376</v>
      </c>
      <c r="AH41" s="54" t="e">
        <f>VLOOKUP(A41,批复明细375项!C:R,11,0)</f>
        <v>#N/A</v>
      </c>
      <c r="AI41" s="54" t="e">
        <f>VLOOKUP(A41,批复明细375项!C:R,12,0)</f>
        <v>#N/A</v>
      </c>
      <c r="AJ41" s="54" t="e">
        <f>VLOOKUP(A41,批复明细375项!C:R,13,0)</f>
        <v>#N/A</v>
      </c>
      <c r="AK41" s="54" t="e">
        <f>VLOOKUP(A41,批复明细375项!C:R,14,0)</f>
        <v>#N/A</v>
      </c>
      <c r="AL41" s="54" t="e">
        <f>VLOOKUP(A41,批复明细375项!C:R,15,0)</f>
        <v>#N/A</v>
      </c>
      <c r="AM41" s="54" t="e">
        <f>VLOOKUP(A41,批复明细375项!C:R,16,0)</f>
        <v>#N/A</v>
      </c>
    </row>
    <row r="42" ht="15" customHeight="1" spans="1:39">
      <c r="A42" s="47">
        <v>21000116171</v>
      </c>
      <c r="B42" s="47" t="s">
        <v>2369</v>
      </c>
      <c r="C42" s="47" t="s">
        <v>1036</v>
      </c>
      <c r="D42" s="48"/>
      <c r="E42" s="47">
        <v>2010104</v>
      </c>
      <c r="F42" s="47" t="s">
        <v>2096</v>
      </c>
      <c r="G42" s="47"/>
      <c r="H42" s="47" t="s">
        <v>2397</v>
      </c>
      <c r="I42" s="48" t="s">
        <v>46</v>
      </c>
      <c r="J42" s="47"/>
      <c r="K42" s="50">
        <v>1766.67</v>
      </c>
      <c r="L42" s="50">
        <f t="shared" si="0"/>
        <v>1713.67</v>
      </c>
      <c r="M42" s="50">
        <v>0</v>
      </c>
      <c r="N42" s="50">
        <v>53</v>
      </c>
      <c r="O42" s="50"/>
      <c r="P42" s="50">
        <v>53</v>
      </c>
      <c r="Q42" s="51" t="s">
        <v>2453</v>
      </c>
      <c r="R42" s="47"/>
      <c r="S42" s="47" t="s">
        <v>621</v>
      </c>
      <c r="T42" s="47"/>
      <c r="U42" s="47">
        <v>15</v>
      </c>
      <c r="V42" s="47"/>
      <c r="W42" s="47" t="s">
        <v>2375</v>
      </c>
      <c r="X42" s="47"/>
      <c r="Z42" s="47"/>
      <c r="AA42" s="47"/>
      <c r="AB42" s="52"/>
      <c r="AC42" s="48">
        <v>1</v>
      </c>
      <c r="AD42" s="1" t="str">
        <f t="shared" si="1"/>
        <v>/15</v>
      </c>
      <c r="AF42" s="47" t="s">
        <v>2376</v>
      </c>
      <c r="AH42" s="54" t="e">
        <f>VLOOKUP(A42,批复明细375项!C:R,11,0)</f>
        <v>#N/A</v>
      </c>
      <c r="AI42" s="54" t="e">
        <f>VLOOKUP(A42,批复明细375项!C:R,12,0)</f>
        <v>#N/A</v>
      </c>
      <c r="AJ42" s="54" t="e">
        <f>VLOOKUP(A42,批复明细375项!C:R,13,0)</f>
        <v>#N/A</v>
      </c>
      <c r="AK42" s="54" t="e">
        <f>VLOOKUP(A42,批复明细375项!C:R,14,0)</f>
        <v>#N/A</v>
      </c>
      <c r="AL42" s="54" t="e">
        <f>VLOOKUP(A42,批复明细375项!C:R,15,0)</f>
        <v>#N/A</v>
      </c>
      <c r="AM42" s="54" t="e">
        <f>VLOOKUP(A42,批复明细375项!C:R,16,0)</f>
        <v>#N/A</v>
      </c>
    </row>
    <row r="43" ht="15" customHeight="1" spans="1:39">
      <c r="A43" s="47">
        <v>21000116172</v>
      </c>
      <c r="B43" s="47" t="s">
        <v>2369</v>
      </c>
      <c r="C43" s="47" t="s">
        <v>1036</v>
      </c>
      <c r="D43" s="48"/>
      <c r="E43" s="47">
        <v>2010104</v>
      </c>
      <c r="F43" s="47" t="s">
        <v>2096</v>
      </c>
      <c r="G43" s="47"/>
      <c r="H43" s="47" t="s">
        <v>2397</v>
      </c>
      <c r="I43" s="48" t="s">
        <v>46</v>
      </c>
      <c r="J43" s="47"/>
      <c r="K43" s="50">
        <v>1766.67</v>
      </c>
      <c r="L43" s="50">
        <f t="shared" si="0"/>
        <v>1713.67</v>
      </c>
      <c r="M43" s="50">
        <v>0</v>
      </c>
      <c r="N43" s="50">
        <v>53</v>
      </c>
      <c r="O43" s="50"/>
      <c r="P43" s="50">
        <v>53</v>
      </c>
      <c r="Q43" s="51" t="s">
        <v>2453</v>
      </c>
      <c r="R43" s="47"/>
      <c r="S43" s="47" t="s">
        <v>621</v>
      </c>
      <c r="T43" s="47"/>
      <c r="U43" s="47">
        <v>12</v>
      </c>
      <c r="V43" s="47"/>
      <c r="W43" s="47" t="s">
        <v>2375</v>
      </c>
      <c r="X43" s="47"/>
      <c r="Z43" s="47"/>
      <c r="AA43" s="47"/>
      <c r="AB43" s="52"/>
      <c r="AC43" s="48">
        <v>1</v>
      </c>
      <c r="AD43" s="1" t="str">
        <f t="shared" si="1"/>
        <v>/12</v>
      </c>
      <c r="AF43" s="47" t="s">
        <v>2376</v>
      </c>
      <c r="AH43" s="54" t="e">
        <f>VLOOKUP(A43,批复明细375项!C:R,11,0)</f>
        <v>#N/A</v>
      </c>
      <c r="AI43" s="54" t="e">
        <f>VLOOKUP(A43,批复明细375项!C:R,12,0)</f>
        <v>#N/A</v>
      </c>
      <c r="AJ43" s="54" t="e">
        <f>VLOOKUP(A43,批复明细375项!C:R,13,0)</f>
        <v>#N/A</v>
      </c>
      <c r="AK43" s="54" t="e">
        <f>VLOOKUP(A43,批复明细375项!C:R,14,0)</f>
        <v>#N/A</v>
      </c>
      <c r="AL43" s="54" t="e">
        <f>VLOOKUP(A43,批复明细375项!C:R,15,0)</f>
        <v>#N/A</v>
      </c>
      <c r="AM43" s="54" t="e">
        <f>VLOOKUP(A43,批复明细375项!C:R,16,0)</f>
        <v>#N/A</v>
      </c>
    </row>
    <row r="44" ht="15" customHeight="1" spans="1:39">
      <c r="A44" s="47">
        <v>21000115864</v>
      </c>
      <c r="B44" s="47" t="s">
        <v>2369</v>
      </c>
      <c r="C44" s="47" t="s">
        <v>2430</v>
      </c>
      <c r="D44" s="48"/>
      <c r="E44" s="47">
        <v>20203</v>
      </c>
      <c r="F44" s="47" t="s">
        <v>2410</v>
      </c>
      <c r="G44" s="47"/>
      <c r="H44" s="47" t="s">
        <v>2397</v>
      </c>
      <c r="I44" s="48" t="s">
        <v>46</v>
      </c>
      <c r="J44" s="47"/>
      <c r="K44" s="50">
        <v>31.5</v>
      </c>
      <c r="L44" s="50">
        <f t="shared" si="0"/>
        <v>27.5</v>
      </c>
      <c r="M44" s="50">
        <v>0</v>
      </c>
      <c r="N44" s="50">
        <v>4</v>
      </c>
      <c r="O44" s="50"/>
      <c r="P44" s="50">
        <v>4</v>
      </c>
      <c r="Q44" s="51" t="s">
        <v>2454</v>
      </c>
      <c r="R44" s="47"/>
      <c r="S44" s="47" t="s">
        <v>2455</v>
      </c>
      <c r="T44" s="47"/>
      <c r="U44" s="47">
        <v>12</v>
      </c>
      <c r="V44" s="47"/>
      <c r="W44" s="47" t="s">
        <v>2375</v>
      </c>
      <c r="X44" s="47"/>
      <c r="Z44" s="47"/>
      <c r="AA44" s="47"/>
      <c r="AB44" s="52"/>
      <c r="AC44" s="48">
        <v>1</v>
      </c>
      <c r="AD44" s="1" t="str">
        <f t="shared" si="1"/>
        <v>/12</v>
      </c>
      <c r="AF44" s="47" t="s">
        <v>2376</v>
      </c>
      <c r="AH44" s="54" t="e">
        <f>VLOOKUP(A44,批复明细375项!C:R,11,0)</f>
        <v>#N/A</v>
      </c>
      <c r="AI44" s="54" t="e">
        <f>VLOOKUP(A44,批复明细375项!C:R,12,0)</f>
        <v>#N/A</v>
      </c>
      <c r="AJ44" s="54" t="e">
        <f>VLOOKUP(A44,批复明细375项!C:R,13,0)</f>
        <v>#N/A</v>
      </c>
      <c r="AK44" s="54" t="e">
        <f>VLOOKUP(A44,批复明细375项!C:R,14,0)</f>
        <v>#N/A</v>
      </c>
      <c r="AL44" s="54" t="e">
        <f>VLOOKUP(A44,批复明细375项!C:R,15,0)</f>
        <v>#N/A</v>
      </c>
      <c r="AM44" s="54" t="e">
        <f>VLOOKUP(A44,批复明细375项!C:R,16,0)</f>
        <v>#N/A</v>
      </c>
    </row>
    <row r="45" ht="15" customHeight="1" spans="1:39">
      <c r="A45" s="47">
        <v>21000072522</v>
      </c>
      <c r="B45" s="47" t="s">
        <v>2369</v>
      </c>
      <c r="C45" s="47" t="s">
        <v>1036</v>
      </c>
      <c r="D45" s="48"/>
      <c r="E45" s="47">
        <v>2010104</v>
      </c>
      <c r="F45" s="47" t="s">
        <v>2096</v>
      </c>
      <c r="G45" s="47"/>
      <c r="H45" s="47" t="s">
        <v>2397</v>
      </c>
      <c r="I45" s="48" t="s">
        <v>46</v>
      </c>
      <c r="J45" s="47"/>
      <c r="K45" s="50">
        <v>4658.12</v>
      </c>
      <c r="L45" s="50">
        <f t="shared" si="0"/>
        <v>4518.38</v>
      </c>
      <c r="M45" s="50">
        <v>0</v>
      </c>
      <c r="N45" s="50">
        <v>139.74</v>
      </c>
      <c r="O45" s="50"/>
      <c r="P45" s="50">
        <v>139.74</v>
      </c>
      <c r="Q45" s="51" t="s">
        <v>2380</v>
      </c>
      <c r="R45" s="47"/>
      <c r="S45" s="47" t="s">
        <v>2456</v>
      </c>
      <c r="T45" s="47"/>
      <c r="U45" s="47">
        <v>9</v>
      </c>
      <c r="V45" s="47"/>
      <c r="W45" s="47" t="s">
        <v>2375</v>
      </c>
      <c r="X45" s="47"/>
      <c r="Z45" s="47"/>
      <c r="AA45" s="47"/>
      <c r="AB45" s="52"/>
      <c r="AC45" s="48">
        <v>1</v>
      </c>
      <c r="AD45" s="1" t="str">
        <f t="shared" si="1"/>
        <v>/9</v>
      </c>
      <c r="AF45" s="47" t="s">
        <v>2376</v>
      </c>
      <c r="AH45" s="54" t="e">
        <f>VLOOKUP(A45,批复明细375项!C:R,11,0)</f>
        <v>#N/A</v>
      </c>
      <c r="AI45" s="54" t="e">
        <f>VLOOKUP(A45,批复明细375项!C:R,12,0)</f>
        <v>#N/A</v>
      </c>
      <c r="AJ45" s="54" t="e">
        <f>VLOOKUP(A45,批复明细375项!C:R,13,0)</f>
        <v>#N/A</v>
      </c>
      <c r="AK45" s="54" t="e">
        <f>VLOOKUP(A45,批复明细375项!C:R,14,0)</f>
        <v>#N/A</v>
      </c>
      <c r="AL45" s="54" t="e">
        <f>VLOOKUP(A45,批复明细375项!C:R,15,0)</f>
        <v>#N/A</v>
      </c>
      <c r="AM45" s="54" t="e">
        <f>VLOOKUP(A45,批复明细375项!C:R,16,0)</f>
        <v>#N/A</v>
      </c>
    </row>
    <row r="46" ht="15" customHeight="1" spans="1:39">
      <c r="A46" s="47">
        <v>21000087030</v>
      </c>
      <c r="B46" s="47" t="s">
        <v>2369</v>
      </c>
      <c r="C46" s="47" t="s">
        <v>1036</v>
      </c>
      <c r="D46" s="48"/>
      <c r="E46" s="47">
        <v>2010104</v>
      </c>
      <c r="F46" s="47" t="s">
        <v>2096</v>
      </c>
      <c r="G46" s="47"/>
      <c r="H46" s="47" t="s">
        <v>2397</v>
      </c>
      <c r="I46" s="48" t="s">
        <v>46</v>
      </c>
      <c r="J46" s="47"/>
      <c r="K46" s="50">
        <v>4273.51</v>
      </c>
      <c r="L46" s="50">
        <f t="shared" si="0"/>
        <v>4145.3</v>
      </c>
      <c r="M46" s="50">
        <v>0</v>
      </c>
      <c r="N46" s="50">
        <v>128.21</v>
      </c>
      <c r="O46" s="50"/>
      <c r="P46" s="50">
        <v>128.21</v>
      </c>
      <c r="Q46" s="51" t="s">
        <v>2457</v>
      </c>
      <c r="R46" s="47"/>
      <c r="S46" s="47" t="s">
        <v>2456</v>
      </c>
      <c r="T46" s="47"/>
      <c r="U46" s="47">
        <v>13</v>
      </c>
      <c r="V46" s="47"/>
      <c r="W46" s="47" t="s">
        <v>2375</v>
      </c>
      <c r="X46" s="47"/>
      <c r="Z46" s="47"/>
      <c r="AA46" s="47"/>
      <c r="AB46" s="52"/>
      <c r="AC46" s="48">
        <v>1</v>
      </c>
      <c r="AD46" s="1" t="str">
        <f t="shared" si="1"/>
        <v>/13</v>
      </c>
      <c r="AF46" s="47" t="s">
        <v>2376</v>
      </c>
      <c r="AH46" s="54" t="e">
        <f>VLOOKUP(A46,批复明细375项!C:R,11,0)</f>
        <v>#N/A</v>
      </c>
      <c r="AI46" s="54" t="e">
        <f>VLOOKUP(A46,批复明细375项!C:R,12,0)</f>
        <v>#N/A</v>
      </c>
      <c r="AJ46" s="54" t="e">
        <f>VLOOKUP(A46,批复明细375项!C:R,13,0)</f>
        <v>#N/A</v>
      </c>
      <c r="AK46" s="54" t="e">
        <f>VLOOKUP(A46,批复明细375项!C:R,14,0)</f>
        <v>#N/A</v>
      </c>
      <c r="AL46" s="54" t="e">
        <f>VLOOKUP(A46,批复明细375项!C:R,15,0)</f>
        <v>#N/A</v>
      </c>
      <c r="AM46" s="54" t="e">
        <f>VLOOKUP(A46,批复明细375项!C:R,16,0)</f>
        <v>#N/A</v>
      </c>
    </row>
    <row r="47" ht="15" customHeight="1" spans="1:39">
      <c r="A47" s="47">
        <v>21000087032</v>
      </c>
      <c r="B47" s="47" t="s">
        <v>2369</v>
      </c>
      <c r="C47" s="47" t="s">
        <v>1036</v>
      </c>
      <c r="D47" s="48"/>
      <c r="E47" s="47">
        <v>2010104</v>
      </c>
      <c r="F47" s="47" t="s">
        <v>2096</v>
      </c>
      <c r="G47" s="47"/>
      <c r="H47" s="47" t="s">
        <v>2397</v>
      </c>
      <c r="I47" s="48" t="s">
        <v>46</v>
      </c>
      <c r="J47" s="47"/>
      <c r="K47" s="50">
        <v>4273.51</v>
      </c>
      <c r="L47" s="50">
        <f t="shared" si="0"/>
        <v>4145.3</v>
      </c>
      <c r="M47" s="50">
        <v>0</v>
      </c>
      <c r="N47" s="50">
        <v>128.21</v>
      </c>
      <c r="O47" s="50"/>
      <c r="P47" s="50">
        <v>128.21</v>
      </c>
      <c r="Q47" s="51" t="s">
        <v>2457</v>
      </c>
      <c r="R47" s="47"/>
      <c r="S47" s="47" t="s">
        <v>2456</v>
      </c>
      <c r="T47" s="47"/>
      <c r="U47" s="47">
        <v>15</v>
      </c>
      <c r="V47" s="47"/>
      <c r="W47" s="47" t="s">
        <v>2375</v>
      </c>
      <c r="X47" s="47"/>
      <c r="Z47" s="47"/>
      <c r="AA47" s="47"/>
      <c r="AB47" s="52"/>
      <c r="AC47" s="48">
        <v>1</v>
      </c>
      <c r="AD47" s="1" t="str">
        <f t="shared" si="1"/>
        <v>/15</v>
      </c>
      <c r="AF47" s="47" t="s">
        <v>2376</v>
      </c>
      <c r="AH47" s="54" t="e">
        <f>VLOOKUP(A47,批复明细375项!C:R,11,0)</f>
        <v>#N/A</v>
      </c>
      <c r="AI47" s="54" t="e">
        <f>VLOOKUP(A47,批复明细375项!C:R,12,0)</f>
        <v>#N/A</v>
      </c>
      <c r="AJ47" s="54" t="e">
        <f>VLOOKUP(A47,批复明细375项!C:R,13,0)</f>
        <v>#N/A</v>
      </c>
      <c r="AK47" s="54" t="e">
        <f>VLOOKUP(A47,批复明细375项!C:R,14,0)</f>
        <v>#N/A</v>
      </c>
      <c r="AL47" s="54" t="e">
        <f>VLOOKUP(A47,批复明细375项!C:R,15,0)</f>
        <v>#N/A</v>
      </c>
      <c r="AM47" s="54" t="e">
        <f>VLOOKUP(A47,批复明细375项!C:R,16,0)</f>
        <v>#N/A</v>
      </c>
    </row>
    <row r="48" ht="15" customHeight="1" spans="1:39">
      <c r="A48" s="47">
        <v>21000116090</v>
      </c>
      <c r="B48" s="47" t="s">
        <v>2369</v>
      </c>
      <c r="C48" s="47" t="s">
        <v>1036</v>
      </c>
      <c r="D48" s="48"/>
      <c r="E48" s="47">
        <v>2010104</v>
      </c>
      <c r="F48" s="47" t="s">
        <v>2096</v>
      </c>
      <c r="G48" s="47"/>
      <c r="H48" s="47" t="s">
        <v>2397</v>
      </c>
      <c r="I48" s="48" t="s">
        <v>46</v>
      </c>
      <c r="J48" s="47"/>
      <c r="K48" s="50">
        <v>243.51</v>
      </c>
      <c r="L48" s="50">
        <f t="shared" si="0"/>
        <v>236.2</v>
      </c>
      <c r="M48" s="50">
        <v>0</v>
      </c>
      <c r="N48" s="50">
        <v>7.31</v>
      </c>
      <c r="O48" s="50"/>
      <c r="P48" s="50">
        <v>7.31</v>
      </c>
      <c r="Q48" s="51" t="s">
        <v>2458</v>
      </c>
      <c r="R48" s="47"/>
      <c r="S48" s="47" t="s">
        <v>102</v>
      </c>
      <c r="T48" s="47"/>
      <c r="U48" s="47">
        <v>11</v>
      </c>
      <c r="V48" s="47"/>
      <c r="W48" s="47" t="s">
        <v>2375</v>
      </c>
      <c r="X48" s="47"/>
      <c r="Z48" s="47"/>
      <c r="AA48" s="47"/>
      <c r="AB48" s="52"/>
      <c r="AC48" s="48">
        <v>1</v>
      </c>
      <c r="AD48" s="1" t="str">
        <f t="shared" si="1"/>
        <v>/11</v>
      </c>
      <c r="AF48" s="47" t="s">
        <v>2376</v>
      </c>
      <c r="AH48" s="54" t="e">
        <f>VLOOKUP(A48,批复明细375项!C:R,11,0)</f>
        <v>#N/A</v>
      </c>
      <c r="AI48" s="54" t="e">
        <f>VLOOKUP(A48,批复明细375项!C:R,12,0)</f>
        <v>#N/A</v>
      </c>
      <c r="AJ48" s="54" t="e">
        <f>VLOOKUP(A48,批复明细375项!C:R,13,0)</f>
        <v>#N/A</v>
      </c>
      <c r="AK48" s="54" t="e">
        <f>VLOOKUP(A48,批复明细375项!C:R,14,0)</f>
        <v>#N/A</v>
      </c>
      <c r="AL48" s="54" t="e">
        <f>VLOOKUP(A48,批复明细375项!C:R,15,0)</f>
        <v>#N/A</v>
      </c>
      <c r="AM48" s="54" t="e">
        <f>VLOOKUP(A48,批复明细375项!C:R,16,0)</f>
        <v>#N/A</v>
      </c>
    </row>
    <row r="49" ht="15" customHeight="1" spans="1:39">
      <c r="A49" s="47">
        <v>21000116263</v>
      </c>
      <c r="B49" s="47" t="s">
        <v>2369</v>
      </c>
      <c r="C49" s="47" t="s">
        <v>1036</v>
      </c>
      <c r="D49" s="48"/>
      <c r="E49" s="47">
        <v>2010104</v>
      </c>
      <c r="F49" s="47" t="s">
        <v>2096</v>
      </c>
      <c r="G49" s="47"/>
      <c r="H49" s="47" t="s">
        <v>2397</v>
      </c>
      <c r="I49" s="48" t="s">
        <v>46</v>
      </c>
      <c r="J49" s="47"/>
      <c r="K49" s="50">
        <v>2170.83</v>
      </c>
      <c r="L49" s="50">
        <f t="shared" si="0"/>
        <v>2105.71</v>
      </c>
      <c r="M49" s="50">
        <v>0</v>
      </c>
      <c r="N49" s="50">
        <v>65.12</v>
      </c>
      <c r="O49" s="50"/>
      <c r="P49" s="50">
        <v>65.12</v>
      </c>
      <c r="Q49" s="51" t="s">
        <v>2459</v>
      </c>
      <c r="R49" s="47"/>
      <c r="S49" s="47" t="s">
        <v>2460</v>
      </c>
      <c r="T49" s="47"/>
      <c r="U49" s="47">
        <v>11</v>
      </c>
      <c r="V49" s="47"/>
      <c r="W49" s="47" t="s">
        <v>2375</v>
      </c>
      <c r="X49" s="47"/>
      <c r="Z49" s="47"/>
      <c r="AA49" s="47"/>
      <c r="AB49" s="52"/>
      <c r="AC49" s="48">
        <v>1</v>
      </c>
      <c r="AD49" s="1" t="str">
        <f t="shared" si="1"/>
        <v>/11</v>
      </c>
      <c r="AF49" s="47" t="s">
        <v>2376</v>
      </c>
      <c r="AH49" s="54" t="e">
        <f>VLOOKUP(A49,批复明细375项!C:R,11,0)</f>
        <v>#N/A</v>
      </c>
      <c r="AI49" s="54" t="e">
        <f>VLOOKUP(A49,批复明细375项!C:R,12,0)</f>
        <v>#N/A</v>
      </c>
      <c r="AJ49" s="54" t="e">
        <f>VLOOKUP(A49,批复明细375项!C:R,13,0)</f>
        <v>#N/A</v>
      </c>
      <c r="AK49" s="54" t="e">
        <f>VLOOKUP(A49,批复明细375项!C:R,14,0)</f>
        <v>#N/A</v>
      </c>
      <c r="AL49" s="54" t="e">
        <f>VLOOKUP(A49,批复明细375项!C:R,15,0)</f>
        <v>#N/A</v>
      </c>
      <c r="AM49" s="54" t="e">
        <f>VLOOKUP(A49,批复明细375项!C:R,16,0)</f>
        <v>#N/A</v>
      </c>
    </row>
    <row r="50" ht="15" customHeight="1" spans="1:39">
      <c r="A50" s="47">
        <v>21000116406</v>
      </c>
      <c r="B50" s="47" t="s">
        <v>2369</v>
      </c>
      <c r="C50" s="47" t="s">
        <v>1011</v>
      </c>
      <c r="D50" s="48"/>
      <c r="E50" s="47">
        <v>2010601</v>
      </c>
      <c r="F50" s="47" t="s">
        <v>2269</v>
      </c>
      <c r="G50" s="47"/>
      <c r="H50" s="47" t="s">
        <v>2397</v>
      </c>
      <c r="I50" s="48" t="s">
        <v>46</v>
      </c>
      <c r="J50" s="47"/>
      <c r="K50" s="50">
        <v>31.5</v>
      </c>
      <c r="L50" s="50">
        <f t="shared" si="0"/>
        <v>30.55</v>
      </c>
      <c r="M50" s="50">
        <v>0</v>
      </c>
      <c r="N50" s="50">
        <v>0.95</v>
      </c>
      <c r="O50" s="50"/>
      <c r="P50" s="50">
        <v>0.95</v>
      </c>
      <c r="Q50" s="51" t="s">
        <v>2461</v>
      </c>
      <c r="R50" s="47"/>
      <c r="S50" s="47" t="s">
        <v>104</v>
      </c>
      <c r="T50" s="47"/>
      <c r="U50" s="47">
        <v>11</v>
      </c>
      <c r="V50" s="47"/>
      <c r="W50" s="47" t="s">
        <v>2375</v>
      </c>
      <c r="X50" s="47"/>
      <c r="Z50" s="47"/>
      <c r="AA50" s="47"/>
      <c r="AB50" s="52"/>
      <c r="AC50" s="48">
        <v>1</v>
      </c>
      <c r="AD50" s="1" t="str">
        <f t="shared" si="1"/>
        <v>/11</v>
      </c>
      <c r="AF50" s="47" t="s">
        <v>2376</v>
      </c>
      <c r="AH50" s="54" t="e">
        <f>VLOOKUP(A50,批复明细375项!C:R,11,0)</f>
        <v>#N/A</v>
      </c>
      <c r="AI50" s="54" t="e">
        <f>VLOOKUP(A50,批复明细375项!C:R,12,0)</f>
        <v>#N/A</v>
      </c>
      <c r="AJ50" s="54" t="e">
        <f>VLOOKUP(A50,批复明细375项!C:R,13,0)</f>
        <v>#N/A</v>
      </c>
      <c r="AK50" s="54" t="e">
        <f>VLOOKUP(A50,批复明细375项!C:R,14,0)</f>
        <v>#N/A</v>
      </c>
      <c r="AL50" s="54" t="e">
        <f>VLOOKUP(A50,批复明细375项!C:R,15,0)</f>
        <v>#N/A</v>
      </c>
      <c r="AM50" s="54" t="e">
        <f>VLOOKUP(A50,批复明细375项!C:R,16,0)</f>
        <v>#N/A</v>
      </c>
    </row>
    <row r="51" ht="15" customHeight="1" spans="1:39">
      <c r="A51" s="47">
        <v>21000106513</v>
      </c>
      <c r="B51" s="47" t="s">
        <v>2369</v>
      </c>
      <c r="C51" s="47" t="s">
        <v>2462</v>
      </c>
      <c r="D51" s="48"/>
      <c r="E51" s="47">
        <v>2400503</v>
      </c>
      <c r="F51" s="47" t="s">
        <v>2463</v>
      </c>
      <c r="G51" s="47"/>
      <c r="H51" s="47" t="s">
        <v>2464</v>
      </c>
      <c r="I51" s="48" t="s">
        <v>46</v>
      </c>
      <c r="J51" s="47"/>
      <c r="K51" s="50">
        <v>2743.5</v>
      </c>
      <c r="L51" s="50">
        <f t="shared" si="0"/>
        <v>1219.73</v>
      </c>
      <c r="M51" s="50">
        <v>0</v>
      </c>
      <c r="N51" s="50">
        <v>1523.77</v>
      </c>
      <c r="O51" s="50"/>
      <c r="P51" s="50">
        <v>1523.77</v>
      </c>
      <c r="Q51" s="51" t="s">
        <v>2465</v>
      </c>
      <c r="R51" s="47"/>
      <c r="S51" s="47" t="s">
        <v>2466</v>
      </c>
      <c r="T51" s="47"/>
      <c r="U51" s="47">
        <v>11</v>
      </c>
      <c r="V51" s="47"/>
      <c r="W51" s="47" t="s">
        <v>2375</v>
      </c>
      <c r="X51" s="47"/>
      <c r="Z51" s="47"/>
      <c r="AA51" s="47"/>
      <c r="AB51" s="52"/>
      <c r="AC51" s="48">
        <v>1</v>
      </c>
      <c r="AD51" s="1" t="str">
        <f t="shared" si="1"/>
        <v>/11</v>
      </c>
      <c r="AF51" s="47" t="s">
        <v>2376</v>
      </c>
      <c r="AH51" s="54" t="e">
        <f>VLOOKUP(A51,批复明细375项!C:R,11,0)</f>
        <v>#N/A</v>
      </c>
      <c r="AI51" s="54" t="e">
        <f>VLOOKUP(A51,批复明细375项!C:R,12,0)</f>
        <v>#N/A</v>
      </c>
      <c r="AJ51" s="54" t="e">
        <f>VLOOKUP(A51,批复明细375项!C:R,13,0)</f>
        <v>#N/A</v>
      </c>
      <c r="AK51" s="54" t="e">
        <f>VLOOKUP(A51,批复明细375项!C:R,14,0)</f>
        <v>#N/A</v>
      </c>
      <c r="AL51" s="54" t="e">
        <f>VLOOKUP(A51,批复明细375项!C:R,15,0)</f>
        <v>#N/A</v>
      </c>
      <c r="AM51" s="54" t="e">
        <f>VLOOKUP(A51,批复明细375项!C:R,16,0)</f>
        <v>#N/A</v>
      </c>
    </row>
    <row r="52" ht="15" customHeight="1" spans="1:39">
      <c r="A52" s="47">
        <v>21000106514</v>
      </c>
      <c r="B52" s="47" t="s">
        <v>2369</v>
      </c>
      <c r="C52" s="47" t="s">
        <v>2467</v>
      </c>
      <c r="D52" s="48"/>
      <c r="E52" s="47">
        <v>2400503</v>
      </c>
      <c r="F52" s="47" t="s">
        <v>2463</v>
      </c>
      <c r="G52" s="47"/>
      <c r="H52" s="47" t="s">
        <v>2464</v>
      </c>
      <c r="I52" s="48" t="s">
        <v>46</v>
      </c>
      <c r="J52" s="47"/>
      <c r="K52" s="50">
        <v>15241.67</v>
      </c>
      <c r="L52" s="50">
        <f t="shared" si="0"/>
        <v>6776.18</v>
      </c>
      <c r="M52" s="50">
        <v>0</v>
      </c>
      <c r="N52" s="50">
        <v>8465.49</v>
      </c>
      <c r="O52" s="50"/>
      <c r="P52" s="50">
        <v>8465.49</v>
      </c>
      <c r="Q52" s="51" t="s">
        <v>2465</v>
      </c>
      <c r="R52" s="47"/>
      <c r="S52" s="47" t="s">
        <v>2468</v>
      </c>
      <c r="T52" s="47"/>
      <c r="U52" s="47">
        <v>11</v>
      </c>
      <c r="V52" s="47"/>
      <c r="W52" s="47" t="s">
        <v>2375</v>
      </c>
      <c r="X52" s="47"/>
      <c r="Z52" s="47"/>
      <c r="AA52" s="47"/>
      <c r="AB52" s="52"/>
      <c r="AC52" s="48">
        <v>1</v>
      </c>
      <c r="AD52" s="1" t="str">
        <f t="shared" si="1"/>
        <v>/11</v>
      </c>
      <c r="AF52" s="47" t="s">
        <v>2376</v>
      </c>
      <c r="AH52" s="54" t="e">
        <f>VLOOKUP(A52,批复明细375项!C:R,11,0)</f>
        <v>#N/A</v>
      </c>
      <c r="AI52" s="54" t="e">
        <f>VLOOKUP(A52,批复明细375项!C:R,12,0)</f>
        <v>#N/A</v>
      </c>
      <c r="AJ52" s="54" t="e">
        <f>VLOOKUP(A52,批复明细375项!C:R,13,0)</f>
        <v>#N/A</v>
      </c>
      <c r="AK52" s="54" t="e">
        <f>VLOOKUP(A52,批复明细375项!C:R,14,0)</f>
        <v>#N/A</v>
      </c>
      <c r="AL52" s="54" t="e">
        <f>VLOOKUP(A52,批复明细375项!C:R,15,0)</f>
        <v>#N/A</v>
      </c>
      <c r="AM52" s="54" t="e">
        <f>VLOOKUP(A52,批复明细375项!C:R,16,0)</f>
        <v>#N/A</v>
      </c>
    </row>
    <row r="53" ht="15" customHeight="1" spans="1:39">
      <c r="A53" s="47">
        <v>21000024438</v>
      </c>
      <c r="B53" s="47" t="s">
        <v>2369</v>
      </c>
      <c r="C53" s="47" t="s">
        <v>2469</v>
      </c>
      <c r="D53" s="48"/>
      <c r="E53" s="47">
        <v>210090112</v>
      </c>
      <c r="F53" s="47" t="s">
        <v>2470</v>
      </c>
      <c r="G53" s="47"/>
      <c r="H53" s="47" t="s">
        <v>2464</v>
      </c>
      <c r="I53" s="48" t="s">
        <v>46</v>
      </c>
      <c r="J53" s="47"/>
      <c r="K53" s="50">
        <v>59829.06</v>
      </c>
      <c r="L53" s="50">
        <f t="shared" si="0"/>
        <v>58034.19</v>
      </c>
      <c r="M53" s="50">
        <v>0</v>
      </c>
      <c r="N53" s="50">
        <v>1794.87</v>
      </c>
      <c r="O53" s="50"/>
      <c r="P53" s="50">
        <v>1794.87</v>
      </c>
      <c r="Q53" s="51" t="s">
        <v>2471</v>
      </c>
      <c r="R53" s="47"/>
      <c r="S53" s="47" t="s">
        <v>2472</v>
      </c>
      <c r="T53" s="47"/>
      <c r="U53" s="47">
        <v>11</v>
      </c>
      <c r="V53" s="47"/>
      <c r="W53" s="47" t="s">
        <v>2375</v>
      </c>
      <c r="X53" s="47"/>
      <c r="Z53" s="47"/>
      <c r="AA53" s="47"/>
      <c r="AB53" s="52"/>
      <c r="AC53" s="48">
        <v>1</v>
      </c>
      <c r="AD53" s="1" t="str">
        <f t="shared" si="1"/>
        <v>/11</v>
      </c>
      <c r="AF53" s="47" t="s">
        <v>2376</v>
      </c>
      <c r="AH53" s="54" t="e">
        <f>VLOOKUP(A53,批复明细375项!C:R,11,0)</f>
        <v>#N/A</v>
      </c>
      <c r="AI53" s="54" t="e">
        <f>VLOOKUP(A53,批复明细375项!C:R,12,0)</f>
        <v>#N/A</v>
      </c>
      <c r="AJ53" s="54" t="e">
        <f>VLOOKUP(A53,批复明细375项!C:R,13,0)</f>
        <v>#N/A</v>
      </c>
      <c r="AK53" s="54" t="e">
        <f>VLOOKUP(A53,批复明细375项!C:R,14,0)</f>
        <v>#N/A</v>
      </c>
      <c r="AL53" s="54" t="e">
        <f>VLOOKUP(A53,批复明细375项!C:R,15,0)</f>
        <v>#N/A</v>
      </c>
      <c r="AM53" s="54" t="e">
        <f>VLOOKUP(A53,批复明细375项!C:R,16,0)</f>
        <v>#N/A</v>
      </c>
    </row>
    <row r="54" ht="15" customHeight="1" spans="1:39">
      <c r="A54" s="47">
        <v>21000024323</v>
      </c>
      <c r="B54" s="47" t="s">
        <v>2369</v>
      </c>
      <c r="C54" s="47" t="s">
        <v>2473</v>
      </c>
      <c r="D54" s="48"/>
      <c r="E54" s="47">
        <v>210090113</v>
      </c>
      <c r="F54" s="47" t="s">
        <v>2474</v>
      </c>
      <c r="G54" s="47"/>
      <c r="H54" s="47" t="s">
        <v>2464</v>
      </c>
      <c r="I54" s="48" t="s">
        <v>46</v>
      </c>
      <c r="J54" s="47"/>
      <c r="K54" s="50">
        <v>9365.81</v>
      </c>
      <c r="L54" s="50">
        <f t="shared" si="0"/>
        <v>9084.84</v>
      </c>
      <c r="M54" s="50">
        <v>0</v>
      </c>
      <c r="N54" s="50">
        <v>280.97</v>
      </c>
      <c r="O54" s="50"/>
      <c r="P54" s="50">
        <v>280.97</v>
      </c>
      <c r="Q54" s="51" t="s">
        <v>2475</v>
      </c>
      <c r="R54" s="47"/>
      <c r="S54" s="47" t="s">
        <v>2476</v>
      </c>
      <c r="T54" s="47"/>
      <c r="U54" s="47">
        <v>11</v>
      </c>
      <c r="V54" s="47"/>
      <c r="W54" s="47" t="s">
        <v>2375</v>
      </c>
      <c r="X54" s="47"/>
      <c r="Z54" s="47"/>
      <c r="AA54" s="47"/>
      <c r="AB54" s="52"/>
      <c r="AC54" s="48">
        <v>1</v>
      </c>
      <c r="AD54" s="1" t="str">
        <f t="shared" si="1"/>
        <v>/11</v>
      </c>
      <c r="AF54" s="47" t="s">
        <v>2376</v>
      </c>
      <c r="AH54" s="54" t="e">
        <f>VLOOKUP(A54,批复明细375项!C:R,11,0)</f>
        <v>#N/A</v>
      </c>
      <c r="AI54" s="54" t="e">
        <f>VLOOKUP(A54,批复明细375项!C:R,12,0)</f>
        <v>#N/A</v>
      </c>
      <c r="AJ54" s="54" t="e">
        <f>VLOOKUP(A54,批复明细375项!C:R,13,0)</f>
        <v>#N/A</v>
      </c>
      <c r="AK54" s="54" t="e">
        <f>VLOOKUP(A54,批复明细375项!C:R,14,0)</f>
        <v>#N/A</v>
      </c>
      <c r="AL54" s="54" t="e">
        <f>VLOOKUP(A54,批复明细375项!C:R,15,0)</f>
        <v>#N/A</v>
      </c>
      <c r="AM54" s="54" t="e">
        <f>VLOOKUP(A54,批复明细375项!C:R,16,0)</f>
        <v>#N/A</v>
      </c>
    </row>
    <row r="55" ht="15" customHeight="1" spans="1:39">
      <c r="A55" s="47">
        <v>21000106565</v>
      </c>
      <c r="B55" s="47" t="s">
        <v>2369</v>
      </c>
      <c r="C55" s="47" t="s">
        <v>2477</v>
      </c>
      <c r="D55" s="48"/>
      <c r="E55" s="47">
        <v>210090102</v>
      </c>
      <c r="F55" s="47" t="s">
        <v>2478</v>
      </c>
      <c r="G55" s="47"/>
      <c r="H55" s="47" t="s">
        <v>2464</v>
      </c>
      <c r="I55" s="48" t="s">
        <v>46</v>
      </c>
      <c r="J55" s="47"/>
      <c r="K55" s="50">
        <v>12418.75</v>
      </c>
      <c r="L55" s="50">
        <f t="shared" si="0"/>
        <v>4600.98</v>
      </c>
      <c r="M55" s="50">
        <v>0</v>
      </c>
      <c r="N55" s="50">
        <v>7817.77</v>
      </c>
      <c r="O55" s="50"/>
      <c r="P55" s="50">
        <v>7817.77</v>
      </c>
      <c r="Q55" s="51" t="s">
        <v>2479</v>
      </c>
      <c r="R55" s="47"/>
      <c r="S55" s="47" t="s">
        <v>2480</v>
      </c>
      <c r="T55" s="47"/>
      <c r="U55" s="47">
        <v>11</v>
      </c>
      <c r="V55" s="47"/>
      <c r="W55" s="47" t="s">
        <v>2375</v>
      </c>
      <c r="X55" s="47"/>
      <c r="Z55" s="47"/>
      <c r="AA55" s="47"/>
      <c r="AB55" s="52"/>
      <c r="AC55" s="48">
        <v>1</v>
      </c>
      <c r="AD55" s="1" t="str">
        <f t="shared" si="1"/>
        <v>/11</v>
      </c>
      <c r="AF55" s="47" t="s">
        <v>2376</v>
      </c>
      <c r="AH55" s="54" t="e">
        <f>VLOOKUP(A55,批复明细375项!C:R,11,0)</f>
        <v>#N/A</v>
      </c>
      <c r="AI55" s="54" t="e">
        <f>VLOOKUP(A55,批复明细375项!C:R,12,0)</f>
        <v>#N/A</v>
      </c>
      <c r="AJ55" s="54" t="e">
        <f>VLOOKUP(A55,批复明细375项!C:R,13,0)</f>
        <v>#N/A</v>
      </c>
      <c r="AK55" s="54" t="e">
        <f>VLOOKUP(A55,批复明细375项!C:R,14,0)</f>
        <v>#N/A</v>
      </c>
      <c r="AL55" s="54" t="e">
        <f>VLOOKUP(A55,批复明细375项!C:R,15,0)</f>
        <v>#N/A</v>
      </c>
      <c r="AM55" s="54" t="e">
        <f>VLOOKUP(A55,批复明细375项!C:R,16,0)</f>
        <v>#N/A</v>
      </c>
    </row>
    <row r="56" ht="15" customHeight="1" spans="1:39">
      <c r="A56" s="47">
        <v>21000105607</v>
      </c>
      <c r="B56" s="47" t="s">
        <v>2369</v>
      </c>
      <c r="C56" s="47" t="s">
        <v>1011</v>
      </c>
      <c r="D56" s="48"/>
      <c r="E56" s="47">
        <v>2010601</v>
      </c>
      <c r="F56" s="47" t="s">
        <v>2269</v>
      </c>
      <c r="G56" s="47"/>
      <c r="H56" s="47" t="s">
        <v>2464</v>
      </c>
      <c r="I56" s="48" t="s">
        <v>46</v>
      </c>
      <c r="J56" s="47"/>
      <c r="K56" s="50">
        <v>30</v>
      </c>
      <c r="L56" s="50">
        <f t="shared" si="0"/>
        <v>29.1</v>
      </c>
      <c r="M56" s="50">
        <v>0</v>
      </c>
      <c r="N56" s="50">
        <v>0.9</v>
      </c>
      <c r="O56" s="50"/>
      <c r="P56" s="50">
        <v>0.9</v>
      </c>
      <c r="Q56" s="51" t="s">
        <v>2481</v>
      </c>
      <c r="R56" s="47"/>
      <c r="S56" s="47" t="s">
        <v>2482</v>
      </c>
      <c r="T56" s="47"/>
      <c r="U56" s="47">
        <v>10</v>
      </c>
      <c r="V56" s="47"/>
      <c r="W56" s="47" t="s">
        <v>2375</v>
      </c>
      <c r="X56" s="47"/>
      <c r="Z56" s="47"/>
      <c r="AA56" s="47"/>
      <c r="AB56" s="52"/>
      <c r="AC56" s="48">
        <v>1</v>
      </c>
      <c r="AD56" s="1" t="str">
        <f t="shared" si="1"/>
        <v>/10</v>
      </c>
      <c r="AF56" s="47" t="s">
        <v>2376</v>
      </c>
      <c r="AH56" s="54" t="e">
        <f>VLOOKUP(A56,批复明细375项!C:R,11,0)</f>
        <v>#N/A</v>
      </c>
      <c r="AI56" s="54" t="e">
        <f>VLOOKUP(A56,批复明细375项!C:R,12,0)</f>
        <v>#N/A</v>
      </c>
      <c r="AJ56" s="54" t="e">
        <f>VLOOKUP(A56,批复明细375项!C:R,13,0)</f>
        <v>#N/A</v>
      </c>
      <c r="AK56" s="54" t="e">
        <f>VLOOKUP(A56,批复明细375项!C:R,14,0)</f>
        <v>#N/A</v>
      </c>
      <c r="AL56" s="54" t="e">
        <f>VLOOKUP(A56,批复明细375项!C:R,15,0)</f>
        <v>#N/A</v>
      </c>
      <c r="AM56" s="54" t="e">
        <f>VLOOKUP(A56,批复明细375项!C:R,16,0)</f>
        <v>#N/A</v>
      </c>
    </row>
    <row r="57" ht="15" customHeight="1" spans="1:39">
      <c r="A57" s="47">
        <v>21000105606</v>
      </c>
      <c r="B57" s="47" t="s">
        <v>2369</v>
      </c>
      <c r="C57" s="47" t="s">
        <v>1011</v>
      </c>
      <c r="D57" s="48"/>
      <c r="E57" s="47">
        <v>2010601</v>
      </c>
      <c r="F57" s="47" t="s">
        <v>2269</v>
      </c>
      <c r="G57" s="47"/>
      <c r="H57" s="47" t="s">
        <v>2464</v>
      </c>
      <c r="I57" s="48" t="s">
        <v>46</v>
      </c>
      <c r="J57" s="47"/>
      <c r="K57" s="50">
        <v>30</v>
      </c>
      <c r="L57" s="50">
        <f t="shared" si="0"/>
        <v>29.1</v>
      </c>
      <c r="M57" s="50">
        <v>0</v>
      </c>
      <c r="N57" s="50">
        <v>0.9</v>
      </c>
      <c r="O57" s="50"/>
      <c r="P57" s="50">
        <v>0.9</v>
      </c>
      <c r="Q57" s="51" t="s">
        <v>2483</v>
      </c>
      <c r="R57" s="47"/>
      <c r="S57" s="47" t="s">
        <v>2484</v>
      </c>
      <c r="T57" s="47"/>
      <c r="U57" s="47">
        <v>9</v>
      </c>
      <c r="V57" s="47"/>
      <c r="W57" s="47" t="s">
        <v>2375</v>
      </c>
      <c r="X57" s="47"/>
      <c r="Z57" s="47"/>
      <c r="AA57" s="47"/>
      <c r="AB57" s="52"/>
      <c r="AC57" s="48">
        <v>1</v>
      </c>
      <c r="AD57" s="1" t="str">
        <f t="shared" si="1"/>
        <v>/9</v>
      </c>
      <c r="AF57" s="47" t="s">
        <v>2376</v>
      </c>
      <c r="AH57" s="54" t="e">
        <f>VLOOKUP(A57,批复明细375项!C:R,11,0)</f>
        <v>#N/A</v>
      </c>
      <c r="AI57" s="54" t="e">
        <f>VLOOKUP(A57,批复明细375项!C:R,12,0)</f>
        <v>#N/A</v>
      </c>
      <c r="AJ57" s="54" t="e">
        <f>VLOOKUP(A57,批复明细375项!C:R,13,0)</f>
        <v>#N/A</v>
      </c>
      <c r="AK57" s="54" t="e">
        <f>VLOOKUP(A57,批复明细375项!C:R,14,0)</f>
        <v>#N/A</v>
      </c>
      <c r="AL57" s="54" t="e">
        <f>VLOOKUP(A57,批复明细375项!C:R,15,0)</f>
        <v>#N/A</v>
      </c>
      <c r="AM57" s="54" t="e">
        <f>VLOOKUP(A57,批复明细375项!C:R,16,0)</f>
        <v>#N/A</v>
      </c>
    </row>
    <row r="58" ht="15" customHeight="1" spans="1:39">
      <c r="A58" s="47">
        <v>21000135230</v>
      </c>
      <c r="B58" s="47" t="s">
        <v>2369</v>
      </c>
      <c r="C58" s="47" t="s">
        <v>2485</v>
      </c>
      <c r="D58" s="48"/>
      <c r="E58" s="47">
        <v>2201002</v>
      </c>
      <c r="F58" s="47" t="s">
        <v>2091</v>
      </c>
      <c r="G58" s="47"/>
      <c r="H58" s="47" t="s">
        <v>2486</v>
      </c>
      <c r="I58" s="48" t="s">
        <v>46</v>
      </c>
      <c r="J58" s="47"/>
      <c r="K58" s="50">
        <v>955.17</v>
      </c>
      <c r="L58" s="50">
        <f t="shared" si="0"/>
        <v>818.41</v>
      </c>
      <c r="M58" s="50">
        <v>0</v>
      </c>
      <c r="N58" s="50">
        <v>136.76</v>
      </c>
      <c r="O58" s="50"/>
      <c r="P58" s="50">
        <v>136.76</v>
      </c>
      <c r="Q58" s="51" t="s">
        <v>2487</v>
      </c>
      <c r="R58" s="47"/>
      <c r="S58" s="47" t="s">
        <v>2488</v>
      </c>
      <c r="T58" s="47"/>
      <c r="U58" s="47">
        <v>17</v>
      </c>
      <c r="V58" s="47"/>
      <c r="W58" s="47" t="s">
        <v>2375</v>
      </c>
      <c r="X58" s="47"/>
      <c r="Z58" s="47"/>
      <c r="AA58" s="47"/>
      <c r="AB58" s="52"/>
      <c r="AC58" s="48">
        <v>1</v>
      </c>
      <c r="AD58" s="1" t="str">
        <f t="shared" si="1"/>
        <v>/17</v>
      </c>
      <c r="AF58" s="47" t="s">
        <v>2400</v>
      </c>
      <c r="AH58" s="54" t="e">
        <f>VLOOKUP(A58,批复明细375项!C:R,11,0)</f>
        <v>#N/A</v>
      </c>
      <c r="AI58" s="54" t="e">
        <f>VLOOKUP(A58,批复明细375项!C:R,12,0)</f>
        <v>#N/A</v>
      </c>
      <c r="AJ58" s="54" t="e">
        <f>VLOOKUP(A58,批复明细375项!C:R,13,0)</f>
        <v>#N/A</v>
      </c>
      <c r="AK58" s="54" t="e">
        <f>VLOOKUP(A58,批复明细375项!C:R,14,0)</f>
        <v>#N/A</v>
      </c>
      <c r="AL58" s="54" t="e">
        <f>VLOOKUP(A58,批复明细375项!C:R,15,0)</f>
        <v>#N/A</v>
      </c>
      <c r="AM58" s="54" t="e">
        <f>VLOOKUP(A58,批复明细375项!C:R,16,0)</f>
        <v>#N/A</v>
      </c>
    </row>
    <row r="59" ht="15" customHeight="1" spans="1:39">
      <c r="A59" s="47">
        <v>21000115990</v>
      </c>
      <c r="B59" s="47" t="s">
        <v>2369</v>
      </c>
      <c r="C59" s="47" t="s">
        <v>1036</v>
      </c>
      <c r="D59" s="48"/>
      <c r="E59" s="47">
        <v>2010104</v>
      </c>
      <c r="F59" s="47" t="s">
        <v>2096</v>
      </c>
      <c r="G59" s="47"/>
      <c r="H59" s="47" t="s">
        <v>2486</v>
      </c>
      <c r="I59" s="48" t="s">
        <v>46</v>
      </c>
      <c r="J59" s="47"/>
      <c r="K59" s="50">
        <v>144</v>
      </c>
      <c r="L59" s="50">
        <f t="shared" si="0"/>
        <v>139.68</v>
      </c>
      <c r="M59" s="50">
        <v>0</v>
      </c>
      <c r="N59" s="50">
        <v>4.32</v>
      </c>
      <c r="O59" s="50"/>
      <c r="P59" s="50">
        <v>4.32</v>
      </c>
      <c r="Q59" s="51" t="s">
        <v>2489</v>
      </c>
      <c r="R59" s="47"/>
      <c r="S59" s="47" t="s">
        <v>127</v>
      </c>
      <c r="T59" s="47"/>
      <c r="U59" s="47">
        <v>14</v>
      </c>
      <c r="V59" s="47"/>
      <c r="W59" s="47" t="s">
        <v>2375</v>
      </c>
      <c r="X59" s="47"/>
      <c r="Z59" s="47"/>
      <c r="AA59" s="47"/>
      <c r="AB59" s="52"/>
      <c r="AC59" s="48">
        <v>1</v>
      </c>
      <c r="AD59" s="1" t="str">
        <f t="shared" si="1"/>
        <v>/14</v>
      </c>
      <c r="AF59" s="47" t="s">
        <v>2400</v>
      </c>
      <c r="AH59" s="54" t="e">
        <f>VLOOKUP(A59,批复明细375项!C:R,11,0)</f>
        <v>#N/A</v>
      </c>
      <c r="AI59" s="54" t="e">
        <f>VLOOKUP(A59,批复明细375项!C:R,12,0)</f>
        <v>#N/A</v>
      </c>
      <c r="AJ59" s="54" t="e">
        <f>VLOOKUP(A59,批复明细375项!C:R,13,0)</f>
        <v>#N/A</v>
      </c>
      <c r="AK59" s="54" t="e">
        <f>VLOOKUP(A59,批复明细375项!C:R,14,0)</f>
        <v>#N/A</v>
      </c>
      <c r="AL59" s="54" t="e">
        <f>VLOOKUP(A59,批复明细375项!C:R,15,0)</f>
        <v>#N/A</v>
      </c>
      <c r="AM59" s="54" t="e">
        <f>VLOOKUP(A59,批复明细375项!C:R,16,0)</f>
        <v>#N/A</v>
      </c>
    </row>
    <row r="60" ht="15" customHeight="1" spans="1:39">
      <c r="A60" s="47">
        <v>21000105403</v>
      </c>
      <c r="B60" s="47" t="s">
        <v>2369</v>
      </c>
      <c r="C60" s="47" t="s">
        <v>1036</v>
      </c>
      <c r="D60" s="48"/>
      <c r="E60" s="47">
        <v>2010104</v>
      </c>
      <c r="F60" s="47" t="s">
        <v>2096</v>
      </c>
      <c r="G60" s="47"/>
      <c r="H60" s="47" t="s">
        <v>2486</v>
      </c>
      <c r="I60" s="48" t="s">
        <v>46</v>
      </c>
      <c r="J60" s="47"/>
      <c r="K60" s="50">
        <v>150.6</v>
      </c>
      <c r="L60" s="50">
        <f t="shared" si="0"/>
        <v>146.08</v>
      </c>
      <c r="M60" s="50">
        <v>0</v>
      </c>
      <c r="N60" s="50">
        <v>4.52</v>
      </c>
      <c r="O60" s="50"/>
      <c r="P60" s="50">
        <v>4.52</v>
      </c>
      <c r="Q60" s="51" t="s">
        <v>2490</v>
      </c>
      <c r="R60" s="47"/>
      <c r="S60" s="47" t="s">
        <v>184</v>
      </c>
      <c r="T60" s="47"/>
      <c r="U60" s="47">
        <v>12</v>
      </c>
      <c r="V60" s="47"/>
      <c r="W60" s="47" t="s">
        <v>2375</v>
      </c>
      <c r="X60" s="47"/>
      <c r="Z60" s="47"/>
      <c r="AA60" s="47"/>
      <c r="AB60" s="52"/>
      <c r="AC60" s="48">
        <v>1</v>
      </c>
      <c r="AD60" s="1" t="str">
        <f t="shared" si="1"/>
        <v>/12</v>
      </c>
      <c r="AF60" s="47" t="s">
        <v>2400</v>
      </c>
      <c r="AH60" s="54" t="e">
        <f>VLOOKUP(A60,批复明细375项!C:R,11,0)</f>
        <v>#N/A</v>
      </c>
      <c r="AI60" s="54" t="e">
        <f>VLOOKUP(A60,批复明细375项!C:R,12,0)</f>
        <v>#N/A</v>
      </c>
      <c r="AJ60" s="54" t="e">
        <f>VLOOKUP(A60,批复明细375项!C:R,13,0)</f>
        <v>#N/A</v>
      </c>
      <c r="AK60" s="54" t="e">
        <f>VLOOKUP(A60,批复明细375项!C:R,14,0)</f>
        <v>#N/A</v>
      </c>
      <c r="AL60" s="54" t="e">
        <f>VLOOKUP(A60,批复明细375项!C:R,15,0)</f>
        <v>#N/A</v>
      </c>
      <c r="AM60" s="54" t="e">
        <f>VLOOKUP(A60,批复明细375项!C:R,16,0)</f>
        <v>#N/A</v>
      </c>
    </row>
    <row r="61" ht="15" customHeight="1" spans="1:39">
      <c r="A61" s="47">
        <v>21000105639</v>
      </c>
      <c r="B61" s="47" t="s">
        <v>2369</v>
      </c>
      <c r="C61" s="47" t="s">
        <v>1011</v>
      </c>
      <c r="D61" s="48"/>
      <c r="E61" s="47">
        <v>2010601</v>
      </c>
      <c r="F61" s="47" t="s">
        <v>2269</v>
      </c>
      <c r="G61" s="47"/>
      <c r="H61" s="47" t="s">
        <v>2486</v>
      </c>
      <c r="I61" s="48" t="s">
        <v>46</v>
      </c>
      <c r="J61" s="47"/>
      <c r="K61" s="50">
        <v>61.5</v>
      </c>
      <c r="L61" s="50">
        <f t="shared" si="0"/>
        <v>59.65</v>
      </c>
      <c r="M61" s="50">
        <v>0</v>
      </c>
      <c r="N61" s="50">
        <v>1.85</v>
      </c>
      <c r="O61" s="50"/>
      <c r="P61" s="50">
        <v>1.85</v>
      </c>
      <c r="Q61" s="51" t="s">
        <v>2491</v>
      </c>
      <c r="R61" s="47"/>
      <c r="S61" s="47" t="s">
        <v>2492</v>
      </c>
      <c r="T61" s="47"/>
      <c r="U61" s="47">
        <v>14</v>
      </c>
      <c r="V61" s="47"/>
      <c r="W61" s="47" t="s">
        <v>2375</v>
      </c>
      <c r="X61" s="47"/>
      <c r="Z61" s="47"/>
      <c r="AA61" s="47"/>
      <c r="AB61" s="52"/>
      <c r="AC61" s="48">
        <v>1</v>
      </c>
      <c r="AD61" s="1" t="str">
        <f t="shared" si="1"/>
        <v>/14</v>
      </c>
      <c r="AF61" s="47" t="s">
        <v>2376</v>
      </c>
      <c r="AH61" s="54" t="e">
        <f>VLOOKUP(A61,批复明细375项!C:R,11,0)</f>
        <v>#N/A</v>
      </c>
      <c r="AI61" s="54" t="e">
        <f>VLOOKUP(A61,批复明细375项!C:R,12,0)</f>
        <v>#N/A</v>
      </c>
      <c r="AJ61" s="54" t="e">
        <f>VLOOKUP(A61,批复明细375项!C:R,13,0)</f>
        <v>#N/A</v>
      </c>
      <c r="AK61" s="54" t="e">
        <f>VLOOKUP(A61,批复明细375项!C:R,14,0)</f>
        <v>#N/A</v>
      </c>
      <c r="AL61" s="54" t="e">
        <f>VLOOKUP(A61,批复明细375项!C:R,15,0)</f>
        <v>#N/A</v>
      </c>
      <c r="AM61" s="54" t="e">
        <f>VLOOKUP(A61,批复明细375项!C:R,16,0)</f>
        <v>#N/A</v>
      </c>
    </row>
    <row r="62" ht="15" customHeight="1" spans="1:39">
      <c r="A62" s="47">
        <v>21000116077</v>
      </c>
      <c r="B62" s="47" t="s">
        <v>2369</v>
      </c>
      <c r="C62" s="47" t="s">
        <v>1036</v>
      </c>
      <c r="D62" s="48"/>
      <c r="E62" s="47">
        <v>2010104</v>
      </c>
      <c r="F62" s="47" t="s">
        <v>2096</v>
      </c>
      <c r="G62" s="47"/>
      <c r="H62" s="47" t="s">
        <v>2486</v>
      </c>
      <c r="I62" s="48" t="s">
        <v>46</v>
      </c>
      <c r="J62" s="47"/>
      <c r="K62" s="50">
        <v>144</v>
      </c>
      <c r="L62" s="50">
        <f t="shared" si="0"/>
        <v>139.68</v>
      </c>
      <c r="M62" s="50">
        <v>0</v>
      </c>
      <c r="N62" s="50">
        <v>4.32</v>
      </c>
      <c r="O62" s="50"/>
      <c r="P62" s="50">
        <v>4.32</v>
      </c>
      <c r="Q62" s="51" t="s">
        <v>2493</v>
      </c>
      <c r="R62" s="47"/>
      <c r="S62" s="47" t="s">
        <v>127</v>
      </c>
      <c r="T62" s="47"/>
      <c r="U62" s="47">
        <v>11</v>
      </c>
      <c r="V62" s="47"/>
      <c r="W62" s="47" t="s">
        <v>2375</v>
      </c>
      <c r="X62" s="47"/>
      <c r="Z62" s="47"/>
      <c r="AA62" s="47"/>
      <c r="AB62" s="52"/>
      <c r="AC62" s="48">
        <v>1</v>
      </c>
      <c r="AD62" s="1" t="str">
        <f t="shared" si="1"/>
        <v>/11</v>
      </c>
      <c r="AF62" s="47" t="s">
        <v>2376</v>
      </c>
      <c r="AH62" s="54" t="e">
        <f>VLOOKUP(A62,批复明细375项!C:R,11,0)</f>
        <v>#N/A</v>
      </c>
      <c r="AI62" s="54" t="e">
        <f>VLOOKUP(A62,批复明细375项!C:R,12,0)</f>
        <v>#N/A</v>
      </c>
      <c r="AJ62" s="54" t="e">
        <f>VLOOKUP(A62,批复明细375项!C:R,13,0)</f>
        <v>#N/A</v>
      </c>
      <c r="AK62" s="54" t="e">
        <f>VLOOKUP(A62,批复明细375项!C:R,14,0)</f>
        <v>#N/A</v>
      </c>
      <c r="AL62" s="54" t="e">
        <f>VLOOKUP(A62,批复明细375项!C:R,15,0)</f>
        <v>#N/A</v>
      </c>
      <c r="AM62" s="54" t="e">
        <f>VLOOKUP(A62,批复明细375项!C:R,16,0)</f>
        <v>#N/A</v>
      </c>
    </row>
    <row r="63" ht="15" customHeight="1" spans="1:39">
      <c r="A63" s="47">
        <v>21000116078</v>
      </c>
      <c r="B63" s="47" t="s">
        <v>2369</v>
      </c>
      <c r="C63" s="47" t="s">
        <v>1036</v>
      </c>
      <c r="D63" s="48"/>
      <c r="E63" s="47">
        <v>2010104</v>
      </c>
      <c r="F63" s="47" t="s">
        <v>2096</v>
      </c>
      <c r="G63" s="47"/>
      <c r="H63" s="47" t="s">
        <v>2486</v>
      </c>
      <c r="I63" s="48" t="s">
        <v>46</v>
      </c>
      <c r="J63" s="47"/>
      <c r="K63" s="50">
        <v>144</v>
      </c>
      <c r="L63" s="50">
        <f t="shared" si="0"/>
        <v>139.68</v>
      </c>
      <c r="M63" s="50">
        <v>0</v>
      </c>
      <c r="N63" s="50">
        <v>4.32</v>
      </c>
      <c r="O63" s="50"/>
      <c r="P63" s="50">
        <v>4.32</v>
      </c>
      <c r="Q63" s="51" t="s">
        <v>2493</v>
      </c>
      <c r="R63" s="47"/>
      <c r="S63" s="47" t="s">
        <v>127</v>
      </c>
      <c r="T63" s="47"/>
      <c r="U63" s="47">
        <v>21</v>
      </c>
      <c r="V63" s="47"/>
      <c r="W63" s="47" t="s">
        <v>2375</v>
      </c>
      <c r="X63" s="47"/>
      <c r="Z63" s="47"/>
      <c r="AA63" s="47"/>
      <c r="AB63" s="52"/>
      <c r="AC63" s="48">
        <v>1</v>
      </c>
      <c r="AD63" s="1" t="str">
        <f t="shared" si="1"/>
        <v>/21</v>
      </c>
      <c r="AF63" s="47" t="s">
        <v>2400</v>
      </c>
      <c r="AH63" s="54" t="e">
        <f>VLOOKUP(A63,批复明细375项!C:R,11,0)</f>
        <v>#N/A</v>
      </c>
      <c r="AI63" s="54" t="e">
        <f>VLOOKUP(A63,批复明细375项!C:R,12,0)</f>
        <v>#N/A</v>
      </c>
      <c r="AJ63" s="54" t="e">
        <f>VLOOKUP(A63,批复明细375项!C:R,13,0)</f>
        <v>#N/A</v>
      </c>
      <c r="AK63" s="54" t="e">
        <f>VLOOKUP(A63,批复明细375项!C:R,14,0)</f>
        <v>#N/A</v>
      </c>
      <c r="AL63" s="54" t="e">
        <f>VLOOKUP(A63,批复明细375项!C:R,15,0)</f>
        <v>#N/A</v>
      </c>
      <c r="AM63" s="54" t="e">
        <f>VLOOKUP(A63,批复明细375项!C:R,16,0)</f>
        <v>#N/A</v>
      </c>
    </row>
    <row r="64" ht="15" customHeight="1" spans="1:39">
      <c r="A64" s="47">
        <v>21000116070</v>
      </c>
      <c r="B64" s="47" t="s">
        <v>2369</v>
      </c>
      <c r="C64" s="47" t="s">
        <v>1036</v>
      </c>
      <c r="D64" s="48"/>
      <c r="E64" s="47">
        <v>2010104</v>
      </c>
      <c r="F64" s="47" t="s">
        <v>2096</v>
      </c>
      <c r="G64" s="47"/>
      <c r="H64" s="47" t="s">
        <v>2486</v>
      </c>
      <c r="I64" s="48" t="s">
        <v>46</v>
      </c>
      <c r="J64" s="47"/>
      <c r="K64" s="50">
        <v>150</v>
      </c>
      <c r="L64" s="50">
        <f t="shared" si="0"/>
        <v>145.5</v>
      </c>
      <c r="M64" s="50">
        <v>0</v>
      </c>
      <c r="N64" s="50">
        <v>4.5</v>
      </c>
      <c r="O64" s="50"/>
      <c r="P64" s="50">
        <v>4.5</v>
      </c>
      <c r="Q64" s="51" t="s">
        <v>2494</v>
      </c>
      <c r="R64" s="47"/>
      <c r="S64" s="47" t="s">
        <v>102</v>
      </c>
      <c r="T64" s="47"/>
      <c r="U64" s="47">
        <v>16</v>
      </c>
      <c r="V64" s="47"/>
      <c r="W64" s="47" t="s">
        <v>2375</v>
      </c>
      <c r="X64" s="47"/>
      <c r="Z64" s="47"/>
      <c r="AA64" s="47"/>
      <c r="AB64" s="52"/>
      <c r="AC64" s="48">
        <v>1</v>
      </c>
      <c r="AD64" s="1" t="str">
        <f t="shared" si="1"/>
        <v>/16</v>
      </c>
      <c r="AF64" s="47" t="s">
        <v>2400</v>
      </c>
      <c r="AH64" s="54" t="e">
        <f>VLOOKUP(A64,批复明细375项!C:R,11,0)</f>
        <v>#N/A</v>
      </c>
      <c r="AI64" s="54" t="e">
        <f>VLOOKUP(A64,批复明细375项!C:R,12,0)</f>
        <v>#N/A</v>
      </c>
      <c r="AJ64" s="54" t="e">
        <f>VLOOKUP(A64,批复明细375项!C:R,13,0)</f>
        <v>#N/A</v>
      </c>
      <c r="AK64" s="54" t="e">
        <f>VLOOKUP(A64,批复明细375项!C:R,14,0)</f>
        <v>#N/A</v>
      </c>
      <c r="AL64" s="54" t="e">
        <f>VLOOKUP(A64,批复明细375项!C:R,15,0)</f>
        <v>#N/A</v>
      </c>
      <c r="AM64" s="54" t="e">
        <f>VLOOKUP(A64,批复明细375项!C:R,16,0)</f>
        <v>#N/A</v>
      </c>
    </row>
    <row r="65" ht="15" customHeight="1" spans="1:39">
      <c r="A65" s="47">
        <v>21000105549</v>
      </c>
      <c r="B65" s="47" t="s">
        <v>2369</v>
      </c>
      <c r="C65" s="47" t="s">
        <v>1011</v>
      </c>
      <c r="D65" s="48"/>
      <c r="E65" s="47">
        <v>2010601</v>
      </c>
      <c r="F65" s="47" t="s">
        <v>2269</v>
      </c>
      <c r="G65" s="47"/>
      <c r="H65" s="47" t="s">
        <v>2486</v>
      </c>
      <c r="I65" s="48" t="s">
        <v>46</v>
      </c>
      <c r="J65" s="47"/>
      <c r="K65" s="50">
        <v>61.5</v>
      </c>
      <c r="L65" s="50">
        <f t="shared" si="0"/>
        <v>59.65</v>
      </c>
      <c r="M65" s="50">
        <v>0</v>
      </c>
      <c r="N65" s="50">
        <v>1.85</v>
      </c>
      <c r="O65" s="50"/>
      <c r="P65" s="50">
        <v>1.85</v>
      </c>
      <c r="Q65" s="51" t="s">
        <v>2495</v>
      </c>
      <c r="R65" s="47"/>
      <c r="S65" s="47" t="s">
        <v>2492</v>
      </c>
      <c r="T65" s="47"/>
      <c r="U65" s="47">
        <v>16</v>
      </c>
      <c r="V65" s="47"/>
      <c r="W65" s="47" t="s">
        <v>2375</v>
      </c>
      <c r="X65" s="47"/>
      <c r="Z65" s="47"/>
      <c r="AA65" s="47"/>
      <c r="AB65" s="52"/>
      <c r="AC65" s="48">
        <v>1</v>
      </c>
      <c r="AD65" s="1" t="str">
        <f t="shared" si="1"/>
        <v>/16</v>
      </c>
      <c r="AF65" s="47" t="s">
        <v>2400</v>
      </c>
      <c r="AH65" s="54" t="e">
        <f>VLOOKUP(A65,批复明细375项!C:R,11,0)</f>
        <v>#N/A</v>
      </c>
      <c r="AI65" s="54" t="e">
        <f>VLOOKUP(A65,批复明细375项!C:R,12,0)</f>
        <v>#N/A</v>
      </c>
      <c r="AJ65" s="54" t="e">
        <f>VLOOKUP(A65,批复明细375项!C:R,13,0)</f>
        <v>#N/A</v>
      </c>
      <c r="AK65" s="54" t="e">
        <f>VLOOKUP(A65,批复明细375项!C:R,14,0)</f>
        <v>#N/A</v>
      </c>
      <c r="AL65" s="54" t="e">
        <f>VLOOKUP(A65,批复明细375项!C:R,15,0)</f>
        <v>#N/A</v>
      </c>
      <c r="AM65" s="54" t="e">
        <f>VLOOKUP(A65,批复明细375项!C:R,16,0)</f>
        <v>#N/A</v>
      </c>
    </row>
    <row r="66" ht="15" customHeight="1" spans="1:39">
      <c r="A66" s="47">
        <v>21000115989</v>
      </c>
      <c r="B66" s="47" t="s">
        <v>2369</v>
      </c>
      <c r="C66" s="47" t="s">
        <v>1036</v>
      </c>
      <c r="D66" s="48"/>
      <c r="E66" s="47">
        <v>2010104</v>
      </c>
      <c r="F66" s="47" t="s">
        <v>2096</v>
      </c>
      <c r="G66" s="47"/>
      <c r="H66" s="47" t="s">
        <v>2486</v>
      </c>
      <c r="I66" s="48" t="s">
        <v>46</v>
      </c>
      <c r="J66" s="47"/>
      <c r="K66" s="50">
        <v>144</v>
      </c>
      <c r="L66" s="50">
        <f t="shared" ref="L66:L129" si="2">K66-N66</f>
        <v>139.68</v>
      </c>
      <c r="M66" s="50">
        <v>0</v>
      </c>
      <c r="N66" s="50">
        <v>4.32</v>
      </c>
      <c r="O66" s="50"/>
      <c r="P66" s="50">
        <v>4.32</v>
      </c>
      <c r="Q66" s="51" t="s">
        <v>2489</v>
      </c>
      <c r="R66" s="47"/>
      <c r="S66" s="47" t="s">
        <v>127</v>
      </c>
      <c r="T66" s="47"/>
      <c r="U66" s="47">
        <v>8</v>
      </c>
      <c r="V66" s="47"/>
      <c r="W66" s="47" t="s">
        <v>2375</v>
      </c>
      <c r="X66" s="47"/>
      <c r="Z66" s="47"/>
      <c r="AA66" s="47"/>
      <c r="AB66" s="52"/>
      <c r="AC66" s="48">
        <v>1</v>
      </c>
      <c r="AD66" s="1" t="str">
        <f t="shared" ref="AD66:AD129" si="3">CONCATENATE(T66,"/",U66)</f>
        <v>/8</v>
      </c>
      <c r="AF66" s="47" t="s">
        <v>2400</v>
      </c>
      <c r="AH66" s="54" t="e">
        <f>VLOOKUP(A66,批复明细375项!C:R,11,0)</f>
        <v>#N/A</v>
      </c>
      <c r="AI66" s="54" t="e">
        <f>VLOOKUP(A66,批复明细375项!C:R,12,0)</f>
        <v>#N/A</v>
      </c>
      <c r="AJ66" s="54" t="e">
        <f>VLOOKUP(A66,批复明细375项!C:R,13,0)</f>
        <v>#N/A</v>
      </c>
      <c r="AK66" s="54" t="e">
        <f>VLOOKUP(A66,批复明细375项!C:R,14,0)</f>
        <v>#N/A</v>
      </c>
      <c r="AL66" s="54" t="e">
        <f>VLOOKUP(A66,批复明细375项!C:R,15,0)</f>
        <v>#N/A</v>
      </c>
      <c r="AM66" s="54" t="e">
        <f>VLOOKUP(A66,批复明细375项!C:R,16,0)</f>
        <v>#N/A</v>
      </c>
    </row>
    <row r="67" ht="15" customHeight="1" spans="1:39">
      <c r="A67" s="47">
        <v>21000105444</v>
      </c>
      <c r="B67" s="47" t="s">
        <v>2369</v>
      </c>
      <c r="C67" s="47" t="s">
        <v>1036</v>
      </c>
      <c r="D67" s="48"/>
      <c r="E67" s="47">
        <v>2010104</v>
      </c>
      <c r="F67" s="47" t="s">
        <v>2096</v>
      </c>
      <c r="G67" s="47"/>
      <c r="H67" s="47" t="s">
        <v>2486</v>
      </c>
      <c r="I67" s="48" t="s">
        <v>46</v>
      </c>
      <c r="J67" s="47"/>
      <c r="K67" s="50">
        <v>78</v>
      </c>
      <c r="L67" s="50">
        <f t="shared" si="2"/>
        <v>75.66</v>
      </c>
      <c r="M67" s="50">
        <v>0</v>
      </c>
      <c r="N67" s="50">
        <v>2.34</v>
      </c>
      <c r="O67" s="50"/>
      <c r="P67" s="50">
        <v>2.34</v>
      </c>
      <c r="Q67" s="51" t="s">
        <v>2496</v>
      </c>
      <c r="R67" s="47" t="s">
        <v>2497</v>
      </c>
      <c r="S67" s="47" t="s">
        <v>102</v>
      </c>
      <c r="T67" s="47"/>
      <c r="U67" s="47">
        <v>24</v>
      </c>
      <c r="V67" s="47"/>
      <c r="W67" s="47" t="s">
        <v>2375</v>
      </c>
      <c r="X67" s="47"/>
      <c r="Z67" s="47"/>
      <c r="AA67" s="47"/>
      <c r="AB67" s="52"/>
      <c r="AC67" s="48">
        <v>1</v>
      </c>
      <c r="AD67" s="1" t="str">
        <f t="shared" si="3"/>
        <v>/24</v>
      </c>
      <c r="AF67" s="47" t="s">
        <v>68</v>
      </c>
      <c r="AH67" s="54" t="e">
        <f>VLOOKUP(A67,批复明细375项!C:R,11,0)</f>
        <v>#N/A</v>
      </c>
      <c r="AI67" s="54" t="e">
        <f>VLOOKUP(A67,批复明细375项!C:R,12,0)</f>
        <v>#N/A</v>
      </c>
      <c r="AJ67" s="54" t="e">
        <f>VLOOKUP(A67,批复明细375项!C:R,13,0)</f>
        <v>#N/A</v>
      </c>
      <c r="AK67" s="54" t="e">
        <f>VLOOKUP(A67,批复明细375项!C:R,14,0)</f>
        <v>#N/A</v>
      </c>
      <c r="AL67" s="54" t="e">
        <f>VLOOKUP(A67,批复明细375项!C:R,15,0)</f>
        <v>#N/A</v>
      </c>
      <c r="AM67" s="54" t="e">
        <f>VLOOKUP(A67,批复明细375项!C:R,16,0)</f>
        <v>#N/A</v>
      </c>
    </row>
    <row r="68" ht="15" customHeight="1" spans="1:39">
      <c r="A68" s="47">
        <v>21000066604</v>
      </c>
      <c r="B68" s="47" t="s">
        <v>2369</v>
      </c>
      <c r="C68" s="47" t="s">
        <v>1036</v>
      </c>
      <c r="D68" s="48"/>
      <c r="E68" s="47">
        <v>2010104</v>
      </c>
      <c r="F68" s="47" t="s">
        <v>2096</v>
      </c>
      <c r="G68" s="47"/>
      <c r="H68" s="47" t="s">
        <v>2486</v>
      </c>
      <c r="I68" s="48" t="s">
        <v>46</v>
      </c>
      <c r="J68" s="47"/>
      <c r="K68" s="50">
        <v>4658.12</v>
      </c>
      <c r="L68" s="50">
        <f t="shared" si="2"/>
        <v>4518.38</v>
      </c>
      <c r="M68" s="50">
        <v>0</v>
      </c>
      <c r="N68" s="50">
        <v>139.74</v>
      </c>
      <c r="O68" s="50"/>
      <c r="P68" s="50">
        <v>139.74</v>
      </c>
      <c r="Q68" s="51" t="s">
        <v>2498</v>
      </c>
      <c r="R68" s="47" t="s">
        <v>2499</v>
      </c>
      <c r="S68" s="47" t="s">
        <v>166</v>
      </c>
      <c r="T68" s="47"/>
      <c r="U68" s="47">
        <v>33</v>
      </c>
      <c r="V68" s="47"/>
      <c r="W68" s="47" t="s">
        <v>2375</v>
      </c>
      <c r="X68" s="47"/>
      <c r="Z68" s="47"/>
      <c r="AA68" s="47"/>
      <c r="AB68" s="52"/>
      <c r="AC68" s="48">
        <v>1</v>
      </c>
      <c r="AD68" s="1" t="str">
        <f t="shared" si="3"/>
        <v>/33</v>
      </c>
      <c r="AF68" s="47" t="s">
        <v>68</v>
      </c>
      <c r="AH68" s="54" t="e">
        <f>VLOOKUP(A68,批复明细375项!C:R,11,0)</f>
        <v>#N/A</v>
      </c>
      <c r="AI68" s="54" t="e">
        <f>VLOOKUP(A68,批复明细375项!C:R,12,0)</f>
        <v>#N/A</v>
      </c>
      <c r="AJ68" s="54" t="e">
        <f>VLOOKUP(A68,批复明细375项!C:R,13,0)</f>
        <v>#N/A</v>
      </c>
      <c r="AK68" s="54" t="e">
        <f>VLOOKUP(A68,批复明细375项!C:R,14,0)</f>
        <v>#N/A</v>
      </c>
      <c r="AL68" s="54" t="e">
        <f>VLOOKUP(A68,批复明细375项!C:R,15,0)</f>
        <v>#N/A</v>
      </c>
      <c r="AM68" s="54" t="e">
        <f>VLOOKUP(A68,批复明细375项!C:R,16,0)</f>
        <v>#N/A</v>
      </c>
    </row>
    <row r="69" ht="15" customHeight="1" spans="1:39">
      <c r="A69" s="47">
        <v>21000105216</v>
      </c>
      <c r="B69" s="47" t="s">
        <v>2369</v>
      </c>
      <c r="C69" s="47" t="s">
        <v>1036</v>
      </c>
      <c r="D69" s="48"/>
      <c r="E69" s="47">
        <v>2010104</v>
      </c>
      <c r="F69" s="47" t="s">
        <v>2096</v>
      </c>
      <c r="G69" s="47"/>
      <c r="H69" s="47" t="s">
        <v>2486</v>
      </c>
      <c r="I69" s="48" t="s">
        <v>46</v>
      </c>
      <c r="J69" s="47"/>
      <c r="K69" s="50">
        <v>75</v>
      </c>
      <c r="L69" s="50">
        <f t="shared" si="2"/>
        <v>72.75</v>
      </c>
      <c r="M69" s="50">
        <v>0</v>
      </c>
      <c r="N69" s="50">
        <v>2.25</v>
      </c>
      <c r="O69" s="50"/>
      <c r="P69" s="50">
        <v>2.25</v>
      </c>
      <c r="Q69" s="51" t="s">
        <v>2500</v>
      </c>
      <c r="R69" s="47" t="s">
        <v>2501</v>
      </c>
      <c r="S69" s="47" t="s">
        <v>2399</v>
      </c>
      <c r="T69" s="47"/>
      <c r="U69" s="47">
        <v>33</v>
      </c>
      <c r="V69" s="47"/>
      <c r="W69" s="47" t="s">
        <v>2375</v>
      </c>
      <c r="X69" s="47"/>
      <c r="Z69" s="47"/>
      <c r="AA69" s="47"/>
      <c r="AB69" s="52"/>
      <c r="AC69" s="48">
        <v>1</v>
      </c>
      <c r="AD69" s="1" t="str">
        <f t="shared" si="3"/>
        <v>/33</v>
      </c>
      <c r="AF69" s="47" t="s">
        <v>68</v>
      </c>
      <c r="AH69" s="54" t="e">
        <f>VLOOKUP(A69,批复明细375项!C:R,11,0)</f>
        <v>#N/A</v>
      </c>
      <c r="AI69" s="54" t="e">
        <f>VLOOKUP(A69,批复明细375项!C:R,12,0)</f>
        <v>#N/A</v>
      </c>
      <c r="AJ69" s="54" t="e">
        <f>VLOOKUP(A69,批复明细375项!C:R,13,0)</f>
        <v>#N/A</v>
      </c>
      <c r="AK69" s="54" t="e">
        <f>VLOOKUP(A69,批复明细375项!C:R,14,0)</f>
        <v>#N/A</v>
      </c>
      <c r="AL69" s="54" t="e">
        <f>VLOOKUP(A69,批复明细375项!C:R,15,0)</f>
        <v>#N/A</v>
      </c>
      <c r="AM69" s="54" t="e">
        <f>VLOOKUP(A69,批复明细375项!C:R,16,0)</f>
        <v>#N/A</v>
      </c>
    </row>
    <row r="70" ht="15" customHeight="1" spans="1:39">
      <c r="A70" s="47">
        <v>21000135237</v>
      </c>
      <c r="B70" s="47" t="s">
        <v>2369</v>
      </c>
      <c r="C70" s="47" t="s">
        <v>2485</v>
      </c>
      <c r="D70" s="48"/>
      <c r="E70" s="47">
        <v>2201002</v>
      </c>
      <c r="F70" s="47" t="s">
        <v>2091</v>
      </c>
      <c r="G70" s="47"/>
      <c r="H70" s="47" t="s">
        <v>2486</v>
      </c>
      <c r="I70" s="48" t="s">
        <v>46</v>
      </c>
      <c r="J70" s="47"/>
      <c r="K70" s="50">
        <v>2431.33</v>
      </c>
      <c r="L70" s="50">
        <f t="shared" si="2"/>
        <v>2083.26</v>
      </c>
      <c r="M70" s="50">
        <v>0</v>
      </c>
      <c r="N70" s="50">
        <v>348.07</v>
      </c>
      <c r="O70" s="50"/>
      <c r="P70" s="50">
        <v>348.07</v>
      </c>
      <c r="Q70" s="51" t="s">
        <v>2487</v>
      </c>
      <c r="R70" s="47" t="s">
        <v>2502</v>
      </c>
      <c r="S70" s="47" t="s">
        <v>2503</v>
      </c>
      <c r="T70" s="47"/>
      <c r="U70" s="47">
        <v>33</v>
      </c>
      <c r="V70" s="47"/>
      <c r="W70" s="47" t="s">
        <v>2375</v>
      </c>
      <c r="X70" s="47"/>
      <c r="Z70" s="47"/>
      <c r="AA70" s="47"/>
      <c r="AB70" s="52"/>
      <c r="AC70" s="48">
        <v>1</v>
      </c>
      <c r="AD70" s="1" t="str">
        <f t="shared" si="3"/>
        <v>/33</v>
      </c>
      <c r="AF70" s="47" t="s">
        <v>68</v>
      </c>
      <c r="AH70" s="54" t="e">
        <f>VLOOKUP(A70,批复明细375项!C:R,11,0)</f>
        <v>#N/A</v>
      </c>
      <c r="AI70" s="54" t="e">
        <f>VLOOKUP(A70,批复明细375项!C:R,12,0)</f>
        <v>#N/A</v>
      </c>
      <c r="AJ70" s="54" t="e">
        <f>VLOOKUP(A70,批复明细375项!C:R,13,0)</f>
        <v>#N/A</v>
      </c>
      <c r="AK70" s="54" t="e">
        <f>VLOOKUP(A70,批复明细375项!C:R,14,0)</f>
        <v>#N/A</v>
      </c>
      <c r="AL70" s="54" t="e">
        <f>VLOOKUP(A70,批复明细375项!C:R,15,0)</f>
        <v>#N/A</v>
      </c>
      <c r="AM70" s="54" t="e">
        <f>VLOOKUP(A70,批复明细375项!C:R,16,0)</f>
        <v>#N/A</v>
      </c>
    </row>
    <row r="71" ht="15" customHeight="1" spans="1:39">
      <c r="A71" s="47">
        <v>21000135226</v>
      </c>
      <c r="B71" s="47" t="s">
        <v>2369</v>
      </c>
      <c r="C71" s="47" t="s">
        <v>2485</v>
      </c>
      <c r="D71" s="48"/>
      <c r="E71" s="47">
        <v>2201002</v>
      </c>
      <c r="F71" s="47" t="s">
        <v>2091</v>
      </c>
      <c r="G71" s="47"/>
      <c r="H71" s="47" t="s">
        <v>2486</v>
      </c>
      <c r="I71" s="48" t="s">
        <v>46</v>
      </c>
      <c r="J71" s="47"/>
      <c r="K71" s="50">
        <v>955.17</v>
      </c>
      <c r="L71" s="50">
        <f t="shared" si="2"/>
        <v>818.41</v>
      </c>
      <c r="M71" s="50">
        <v>0</v>
      </c>
      <c r="N71" s="50">
        <v>136.76</v>
      </c>
      <c r="O71" s="50"/>
      <c r="P71" s="50">
        <v>136.76</v>
      </c>
      <c r="Q71" s="51" t="s">
        <v>2487</v>
      </c>
      <c r="R71" s="47"/>
      <c r="S71" s="47" t="s">
        <v>2488</v>
      </c>
      <c r="T71" s="47"/>
      <c r="U71" s="47">
        <v>8</v>
      </c>
      <c r="V71" s="47"/>
      <c r="W71" s="47" t="s">
        <v>2375</v>
      </c>
      <c r="X71" s="47"/>
      <c r="Z71" s="47"/>
      <c r="AA71" s="47"/>
      <c r="AB71" s="52"/>
      <c r="AC71" s="48">
        <v>1</v>
      </c>
      <c r="AD71" s="1" t="str">
        <f t="shared" si="3"/>
        <v>/8</v>
      </c>
      <c r="AF71" s="47" t="s">
        <v>2376</v>
      </c>
      <c r="AH71" s="54" t="e">
        <f>VLOOKUP(A71,批复明细375项!C:R,11,0)</f>
        <v>#N/A</v>
      </c>
      <c r="AI71" s="54" t="e">
        <f>VLOOKUP(A71,批复明细375项!C:R,12,0)</f>
        <v>#N/A</v>
      </c>
      <c r="AJ71" s="54" t="e">
        <f>VLOOKUP(A71,批复明细375项!C:R,13,0)</f>
        <v>#N/A</v>
      </c>
      <c r="AK71" s="54" t="e">
        <f>VLOOKUP(A71,批复明细375项!C:R,14,0)</f>
        <v>#N/A</v>
      </c>
      <c r="AL71" s="54" t="e">
        <f>VLOOKUP(A71,批复明细375项!C:R,15,0)</f>
        <v>#N/A</v>
      </c>
      <c r="AM71" s="54" t="e">
        <f>VLOOKUP(A71,批复明细375项!C:R,16,0)</f>
        <v>#N/A</v>
      </c>
    </row>
    <row r="72" ht="15" customHeight="1" spans="1:39">
      <c r="A72" s="47">
        <v>21000116089</v>
      </c>
      <c r="B72" s="47" t="s">
        <v>2369</v>
      </c>
      <c r="C72" s="47" t="s">
        <v>1036</v>
      </c>
      <c r="D72" s="48"/>
      <c r="E72" s="47">
        <v>2010104</v>
      </c>
      <c r="F72" s="47" t="s">
        <v>2096</v>
      </c>
      <c r="G72" s="47"/>
      <c r="H72" s="47" t="s">
        <v>2486</v>
      </c>
      <c r="I72" s="48" t="s">
        <v>46</v>
      </c>
      <c r="J72" s="47"/>
      <c r="K72" s="50">
        <v>243.51</v>
      </c>
      <c r="L72" s="50">
        <f t="shared" si="2"/>
        <v>236.2</v>
      </c>
      <c r="M72" s="50">
        <v>0</v>
      </c>
      <c r="N72" s="50">
        <v>7.31</v>
      </c>
      <c r="O72" s="50"/>
      <c r="P72" s="50">
        <v>7.31</v>
      </c>
      <c r="Q72" s="51" t="s">
        <v>2458</v>
      </c>
      <c r="R72" s="47"/>
      <c r="S72" s="47" t="s">
        <v>102</v>
      </c>
      <c r="T72" s="47"/>
      <c r="U72" s="47">
        <v>5</v>
      </c>
      <c r="V72" s="47"/>
      <c r="W72" s="47" t="s">
        <v>2375</v>
      </c>
      <c r="X72" s="47"/>
      <c r="Z72" s="47"/>
      <c r="AA72" s="47"/>
      <c r="AB72" s="52"/>
      <c r="AC72" s="48">
        <v>1</v>
      </c>
      <c r="AD72" s="1" t="str">
        <f t="shared" si="3"/>
        <v>/5</v>
      </c>
      <c r="AF72" s="47" t="s">
        <v>2376</v>
      </c>
      <c r="AH72" s="54" t="e">
        <f>VLOOKUP(A72,批复明细375项!C:R,11,0)</f>
        <v>#N/A</v>
      </c>
      <c r="AI72" s="54" t="e">
        <f>VLOOKUP(A72,批复明细375项!C:R,12,0)</f>
        <v>#N/A</v>
      </c>
      <c r="AJ72" s="54" t="e">
        <f>VLOOKUP(A72,批复明细375项!C:R,13,0)</f>
        <v>#N/A</v>
      </c>
      <c r="AK72" s="54" t="e">
        <f>VLOOKUP(A72,批复明细375项!C:R,14,0)</f>
        <v>#N/A</v>
      </c>
      <c r="AL72" s="54" t="e">
        <f>VLOOKUP(A72,批复明细375项!C:R,15,0)</f>
        <v>#N/A</v>
      </c>
      <c r="AM72" s="54" t="e">
        <f>VLOOKUP(A72,批复明细375项!C:R,16,0)</f>
        <v>#N/A</v>
      </c>
    </row>
    <row r="73" ht="15" customHeight="1" spans="1:39">
      <c r="A73" s="47">
        <v>21000040977</v>
      </c>
      <c r="B73" s="47" t="s">
        <v>2369</v>
      </c>
      <c r="C73" s="47" t="s">
        <v>2378</v>
      </c>
      <c r="D73" s="48"/>
      <c r="E73" s="47">
        <v>2010105</v>
      </c>
      <c r="F73" s="47" t="s">
        <v>2270</v>
      </c>
      <c r="G73" s="47"/>
      <c r="H73" s="47" t="s">
        <v>2504</v>
      </c>
      <c r="I73" s="48" t="s">
        <v>46</v>
      </c>
      <c r="J73" s="47"/>
      <c r="K73" s="50">
        <v>18802.56</v>
      </c>
      <c r="L73" s="50">
        <f t="shared" si="2"/>
        <v>18238.48</v>
      </c>
      <c r="M73" s="50">
        <v>0</v>
      </c>
      <c r="N73" s="50">
        <v>564.08</v>
      </c>
      <c r="O73" s="50"/>
      <c r="P73" s="50">
        <v>564.08</v>
      </c>
      <c r="Q73" s="51" t="s">
        <v>2505</v>
      </c>
      <c r="R73" s="47"/>
      <c r="S73" s="47" t="s">
        <v>2506</v>
      </c>
      <c r="T73" s="47"/>
      <c r="U73" s="47">
        <v>4</v>
      </c>
      <c r="V73" s="47"/>
      <c r="W73" s="47" t="s">
        <v>2375</v>
      </c>
      <c r="X73" s="47"/>
      <c r="Z73" s="47"/>
      <c r="AA73" s="47"/>
      <c r="AB73" s="52"/>
      <c r="AC73" s="48">
        <v>1</v>
      </c>
      <c r="AD73" s="1" t="str">
        <f t="shared" si="3"/>
        <v>/4</v>
      </c>
      <c r="AF73" s="47" t="s">
        <v>2376</v>
      </c>
      <c r="AH73" s="54" t="e">
        <f>VLOOKUP(A73,批复明细375项!C:R,11,0)</f>
        <v>#N/A</v>
      </c>
      <c r="AI73" s="54" t="e">
        <f>VLOOKUP(A73,批复明细375项!C:R,12,0)</f>
        <v>#N/A</v>
      </c>
      <c r="AJ73" s="54" t="e">
        <f>VLOOKUP(A73,批复明细375项!C:R,13,0)</f>
        <v>#N/A</v>
      </c>
      <c r="AK73" s="54" t="e">
        <f>VLOOKUP(A73,批复明细375项!C:R,14,0)</f>
        <v>#N/A</v>
      </c>
      <c r="AL73" s="54" t="e">
        <f>VLOOKUP(A73,批复明细375项!C:R,15,0)</f>
        <v>#N/A</v>
      </c>
      <c r="AM73" s="54" t="e">
        <f>VLOOKUP(A73,批复明细375项!C:R,16,0)</f>
        <v>#N/A</v>
      </c>
    </row>
    <row r="74" ht="15" customHeight="1" spans="1:39">
      <c r="A74" s="47">
        <v>21000042837</v>
      </c>
      <c r="B74" s="47" t="s">
        <v>2369</v>
      </c>
      <c r="C74" s="47" t="s">
        <v>2507</v>
      </c>
      <c r="D74" s="48"/>
      <c r="E74" s="47">
        <v>2321002</v>
      </c>
      <c r="F74" s="47" t="s">
        <v>682</v>
      </c>
      <c r="G74" s="47"/>
      <c r="H74" s="47" t="s">
        <v>2504</v>
      </c>
      <c r="I74" s="48" t="s">
        <v>46</v>
      </c>
      <c r="J74" s="47"/>
      <c r="K74" s="50">
        <v>18974.36</v>
      </c>
      <c r="L74" s="50">
        <f t="shared" si="2"/>
        <v>18405.13</v>
      </c>
      <c r="M74" s="50">
        <v>0</v>
      </c>
      <c r="N74" s="50">
        <v>569.23</v>
      </c>
      <c r="O74" s="50"/>
      <c r="P74" s="50">
        <v>569.23</v>
      </c>
      <c r="Q74" s="51" t="s">
        <v>2508</v>
      </c>
      <c r="R74" s="47"/>
      <c r="S74" s="47" t="s">
        <v>2509</v>
      </c>
      <c r="T74" s="47"/>
      <c r="U74" s="47">
        <v>4</v>
      </c>
      <c r="V74" s="47"/>
      <c r="W74" s="47" t="s">
        <v>2375</v>
      </c>
      <c r="X74" s="47"/>
      <c r="Z74" s="47"/>
      <c r="AA74" s="47"/>
      <c r="AB74" s="52"/>
      <c r="AC74" s="48">
        <v>1</v>
      </c>
      <c r="AD74" s="1" t="str">
        <f t="shared" si="3"/>
        <v>/4</v>
      </c>
      <c r="AF74" s="47" t="s">
        <v>2376</v>
      </c>
      <c r="AH74" s="54" t="e">
        <f>VLOOKUP(A74,批复明细375项!C:R,11,0)</f>
        <v>#N/A</v>
      </c>
      <c r="AI74" s="54" t="e">
        <f>VLOOKUP(A74,批复明细375项!C:R,12,0)</f>
        <v>#N/A</v>
      </c>
      <c r="AJ74" s="54" t="e">
        <f>VLOOKUP(A74,批复明细375项!C:R,13,0)</f>
        <v>#N/A</v>
      </c>
      <c r="AK74" s="54" t="e">
        <f>VLOOKUP(A74,批复明细375项!C:R,14,0)</f>
        <v>#N/A</v>
      </c>
      <c r="AL74" s="54" t="e">
        <f>VLOOKUP(A74,批复明细375项!C:R,15,0)</f>
        <v>#N/A</v>
      </c>
      <c r="AM74" s="54" t="e">
        <f>VLOOKUP(A74,批复明细375项!C:R,16,0)</f>
        <v>#N/A</v>
      </c>
    </row>
    <row r="75" ht="15" customHeight="1" spans="1:39">
      <c r="A75" s="47">
        <v>21000087018</v>
      </c>
      <c r="B75" s="47" t="s">
        <v>2369</v>
      </c>
      <c r="C75" s="47" t="s">
        <v>1036</v>
      </c>
      <c r="D75" s="48"/>
      <c r="E75" s="47">
        <v>2010104</v>
      </c>
      <c r="F75" s="47" t="s">
        <v>2096</v>
      </c>
      <c r="G75" s="47"/>
      <c r="H75" s="47" t="s">
        <v>2504</v>
      </c>
      <c r="I75" s="48" t="s">
        <v>46</v>
      </c>
      <c r="J75" s="47"/>
      <c r="K75" s="50">
        <v>4273.51</v>
      </c>
      <c r="L75" s="50">
        <f t="shared" si="2"/>
        <v>4145.3</v>
      </c>
      <c r="M75" s="50">
        <v>0</v>
      </c>
      <c r="N75" s="50">
        <v>128.21</v>
      </c>
      <c r="O75" s="50"/>
      <c r="P75" s="50">
        <v>128.21</v>
      </c>
      <c r="Q75" s="51" t="s">
        <v>2510</v>
      </c>
      <c r="R75" s="47"/>
      <c r="S75" s="47" t="s">
        <v>2511</v>
      </c>
      <c r="T75" s="47"/>
      <c r="U75" s="47">
        <v>4</v>
      </c>
      <c r="V75" s="47"/>
      <c r="W75" s="47" t="s">
        <v>2375</v>
      </c>
      <c r="X75" s="47"/>
      <c r="Z75" s="47"/>
      <c r="AA75" s="47"/>
      <c r="AB75" s="52"/>
      <c r="AC75" s="48">
        <v>1</v>
      </c>
      <c r="AD75" s="1" t="str">
        <f t="shared" si="3"/>
        <v>/4</v>
      </c>
      <c r="AF75" s="47" t="s">
        <v>2376</v>
      </c>
      <c r="AH75" s="54" t="e">
        <f>VLOOKUP(A75,批复明细375项!C:R,11,0)</f>
        <v>#N/A</v>
      </c>
      <c r="AI75" s="54" t="e">
        <f>VLOOKUP(A75,批复明细375项!C:R,12,0)</f>
        <v>#N/A</v>
      </c>
      <c r="AJ75" s="54" t="e">
        <f>VLOOKUP(A75,批复明细375项!C:R,13,0)</f>
        <v>#N/A</v>
      </c>
      <c r="AK75" s="54" t="e">
        <f>VLOOKUP(A75,批复明细375项!C:R,14,0)</f>
        <v>#N/A</v>
      </c>
      <c r="AL75" s="54" t="e">
        <f>VLOOKUP(A75,批复明细375项!C:R,15,0)</f>
        <v>#N/A</v>
      </c>
      <c r="AM75" s="54" t="e">
        <f>VLOOKUP(A75,批复明细375项!C:R,16,0)</f>
        <v>#N/A</v>
      </c>
    </row>
    <row r="76" ht="15" customHeight="1" spans="1:39">
      <c r="A76" s="47">
        <v>21000069610</v>
      </c>
      <c r="B76" s="47" t="s">
        <v>2369</v>
      </c>
      <c r="C76" s="47" t="s">
        <v>2512</v>
      </c>
      <c r="D76" s="48"/>
      <c r="E76" s="47">
        <v>20203</v>
      </c>
      <c r="F76" s="47" t="s">
        <v>2410</v>
      </c>
      <c r="G76" s="47"/>
      <c r="H76" s="47" t="s">
        <v>2504</v>
      </c>
      <c r="I76" s="48" t="s">
        <v>46</v>
      </c>
      <c r="J76" s="47"/>
      <c r="K76" s="50">
        <v>2564.1</v>
      </c>
      <c r="L76" s="50">
        <f t="shared" si="2"/>
        <v>2487.18</v>
      </c>
      <c r="M76" s="50">
        <v>0</v>
      </c>
      <c r="N76" s="50">
        <v>76.92</v>
      </c>
      <c r="O76" s="50"/>
      <c r="P76" s="50">
        <v>76.92</v>
      </c>
      <c r="Q76" s="51" t="s">
        <v>2513</v>
      </c>
      <c r="R76" s="47"/>
      <c r="S76" s="47" t="s">
        <v>2514</v>
      </c>
      <c r="T76" s="47"/>
      <c r="U76" s="47">
        <v>4</v>
      </c>
      <c r="V76" s="47"/>
      <c r="W76" s="47" t="s">
        <v>2375</v>
      </c>
      <c r="X76" s="47"/>
      <c r="Z76" s="47"/>
      <c r="AA76" s="47"/>
      <c r="AB76" s="52"/>
      <c r="AC76" s="48">
        <v>1</v>
      </c>
      <c r="AD76" s="1" t="str">
        <f t="shared" si="3"/>
        <v>/4</v>
      </c>
      <c r="AF76" s="47" t="s">
        <v>2376</v>
      </c>
      <c r="AH76" s="54" t="e">
        <f>VLOOKUP(A76,批复明细375项!C:R,11,0)</f>
        <v>#N/A</v>
      </c>
      <c r="AI76" s="54" t="e">
        <f>VLOOKUP(A76,批复明细375项!C:R,12,0)</f>
        <v>#N/A</v>
      </c>
      <c r="AJ76" s="54" t="e">
        <f>VLOOKUP(A76,批复明细375项!C:R,13,0)</f>
        <v>#N/A</v>
      </c>
      <c r="AK76" s="54" t="e">
        <f>VLOOKUP(A76,批复明细375项!C:R,14,0)</f>
        <v>#N/A</v>
      </c>
      <c r="AL76" s="54" t="e">
        <f>VLOOKUP(A76,批复明细375项!C:R,15,0)</f>
        <v>#N/A</v>
      </c>
      <c r="AM76" s="54" t="e">
        <f>VLOOKUP(A76,批复明细375项!C:R,16,0)</f>
        <v>#N/A</v>
      </c>
    </row>
    <row r="77" ht="15" customHeight="1" spans="1:39">
      <c r="A77" s="47">
        <v>21000105508</v>
      </c>
      <c r="B77" s="47" t="s">
        <v>2369</v>
      </c>
      <c r="C77" s="47" t="s">
        <v>2515</v>
      </c>
      <c r="D77" s="48"/>
      <c r="E77" s="47">
        <v>2010601</v>
      </c>
      <c r="F77" s="47" t="s">
        <v>2269</v>
      </c>
      <c r="G77" s="47"/>
      <c r="H77" s="47" t="s">
        <v>2516</v>
      </c>
      <c r="I77" s="48" t="s">
        <v>46</v>
      </c>
      <c r="J77" s="47"/>
      <c r="K77" s="50">
        <v>180</v>
      </c>
      <c r="L77" s="50">
        <f t="shared" si="2"/>
        <v>174.6</v>
      </c>
      <c r="M77" s="50">
        <v>0</v>
      </c>
      <c r="N77" s="50">
        <v>5.4</v>
      </c>
      <c r="O77" s="50"/>
      <c r="P77" s="50">
        <v>5.4</v>
      </c>
      <c r="Q77" s="51" t="s">
        <v>2517</v>
      </c>
      <c r="R77" s="47"/>
      <c r="S77" s="47" t="s">
        <v>2518</v>
      </c>
      <c r="T77" s="47"/>
      <c r="U77" s="47">
        <v>14</v>
      </c>
      <c r="V77" s="47"/>
      <c r="W77" s="47" t="s">
        <v>2375</v>
      </c>
      <c r="X77" s="47"/>
      <c r="Z77" s="47"/>
      <c r="AA77" s="47"/>
      <c r="AB77" s="52"/>
      <c r="AC77" s="48">
        <v>1</v>
      </c>
      <c r="AD77" s="1" t="str">
        <f t="shared" si="3"/>
        <v>/14</v>
      </c>
      <c r="AF77" s="47" t="s">
        <v>2400</v>
      </c>
      <c r="AH77" s="54" t="e">
        <f>VLOOKUP(A77,批复明细375项!C:R,11,0)</f>
        <v>#N/A</v>
      </c>
      <c r="AI77" s="54" t="e">
        <f>VLOOKUP(A77,批复明细375项!C:R,12,0)</f>
        <v>#N/A</v>
      </c>
      <c r="AJ77" s="54" t="e">
        <f>VLOOKUP(A77,批复明细375项!C:R,13,0)</f>
        <v>#N/A</v>
      </c>
      <c r="AK77" s="54" t="e">
        <f>VLOOKUP(A77,批复明细375项!C:R,14,0)</f>
        <v>#N/A</v>
      </c>
      <c r="AL77" s="54" t="e">
        <f>VLOOKUP(A77,批复明细375项!C:R,15,0)</f>
        <v>#N/A</v>
      </c>
      <c r="AM77" s="54" t="e">
        <f>VLOOKUP(A77,批复明细375项!C:R,16,0)</f>
        <v>#N/A</v>
      </c>
    </row>
    <row r="78" ht="15" customHeight="1" spans="1:39">
      <c r="A78" s="47">
        <v>21000037491</v>
      </c>
      <c r="B78" s="47" t="s">
        <v>2369</v>
      </c>
      <c r="C78" s="47" t="s">
        <v>2519</v>
      </c>
      <c r="D78" s="48"/>
      <c r="E78" s="47">
        <v>2010105</v>
      </c>
      <c r="F78" s="47" t="s">
        <v>2270</v>
      </c>
      <c r="G78" s="47"/>
      <c r="H78" s="47" t="s">
        <v>2516</v>
      </c>
      <c r="I78" s="48" t="s">
        <v>46</v>
      </c>
      <c r="J78" s="47"/>
      <c r="K78" s="50">
        <v>12307.69</v>
      </c>
      <c r="L78" s="50">
        <f t="shared" si="2"/>
        <v>11938.46</v>
      </c>
      <c r="M78" s="50">
        <v>0</v>
      </c>
      <c r="N78" s="50">
        <v>369.23</v>
      </c>
      <c r="O78" s="50"/>
      <c r="P78" s="50">
        <v>369.23</v>
      </c>
      <c r="Q78" s="51" t="s">
        <v>2520</v>
      </c>
      <c r="R78" s="47"/>
      <c r="S78" s="47" t="s">
        <v>2521</v>
      </c>
      <c r="T78" s="47"/>
      <c r="U78" s="47">
        <v>13</v>
      </c>
      <c r="V78" s="47"/>
      <c r="W78" s="47" t="s">
        <v>2375</v>
      </c>
      <c r="X78" s="47"/>
      <c r="Z78" s="47"/>
      <c r="AA78" s="47"/>
      <c r="AB78" s="52"/>
      <c r="AC78" s="48">
        <v>1</v>
      </c>
      <c r="AD78" s="1" t="str">
        <f t="shared" si="3"/>
        <v>/13</v>
      </c>
      <c r="AF78" s="47" t="s">
        <v>2400</v>
      </c>
      <c r="AH78" s="54" t="e">
        <f>VLOOKUP(A78,批复明细375项!C:R,11,0)</f>
        <v>#N/A</v>
      </c>
      <c r="AI78" s="54" t="e">
        <f>VLOOKUP(A78,批复明细375项!C:R,12,0)</f>
        <v>#N/A</v>
      </c>
      <c r="AJ78" s="54" t="e">
        <f>VLOOKUP(A78,批复明细375项!C:R,13,0)</f>
        <v>#N/A</v>
      </c>
      <c r="AK78" s="54" t="e">
        <f>VLOOKUP(A78,批复明细375项!C:R,14,0)</f>
        <v>#N/A</v>
      </c>
      <c r="AL78" s="54" t="e">
        <f>VLOOKUP(A78,批复明细375项!C:R,15,0)</f>
        <v>#N/A</v>
      </c>
      <c r="AM78" s="54" t="e">
        <f>VLOOKUP(A78,批复明细375项!C:R,16,0)</f>
        <v>#N/A</v>
      </c>
    </row>
    <row r="79" ht="15" customHeight="1" spans="1:39">
      <c r="A79" s="47">
        <v>21000018113</v>
      </c>
      <c r="B79" s="47" t="s">
        <v>2369</v>
      </c>
      <c r="C79" s="47" t="s">
        <v>2522</v>
      </c>
      <c r="D79" s="48"/>
      <c r="E79" s="47">
        <v>23012</v>
      </c>
      <c r="F79" s="47" t="s">
        <v>2523</v>
      </c>
      <c r="G79" s="47"/>
      <c r="H79" s="47" t="s">
        <v>2524</v>
      </c>
      <c r="I79" s="48" t="s">
        <v>46</v>
      </c>
      <c r="J79" s="47"/>
      <c r="K79" s="50">
        <v>3000</v>
      </c>
      <c r="L79" s="50">
        <f t="shared" si="2"/>
        <v>1988.5</v>
      </c>
      <c r="M79" s="50">
        <v>0</v>
      </c>
      <c r="N79" s="50">
        <v>1011.5</v>
      </c>
      <c r="O79" s="50"/>
      <c r="P79" s="50">
        <v>1011.5</v>
      </c>
      <c r="Q79" s="51" t="s">
        <v>2525</v>
      </c>
      <c r="R79" s="47"/>
      <c r="S79" s="47" t="s">
        <v>2526</v>
      </c>
      <c r="T79" s="47"/>
      <c r="U79" s="47">
        <v>12</v>
      </c>
      <c r="V79" s="47"/>
      <c r="W79" s="47" t="s">
        <v>2375</v>
      </c>
      <c r="X79" s="47"/>
      <c r="Z79" s="47"/>
      <c r="AA79" s="47"/>
      <c r="AB79" s="52"/>
      <c r="AC79" s="48">
        <v>1</v>
      </c>
      <c r="AD79" s="1" t="str">
        <f t="shared" si="3"/>
        <v>/12</v>
      </c>
      <c r="AF79" s="47" t="s">
        <v>2400</v>
      </c>
      <c r="AH79" s="54" t="e">
        <f>VLOOKUP(A79,批复明细375项!C:R,11,0)</f>
        <v>#N/A</v>
      </c>
      <c r="AI79" s="54" t="e">
        <f>VLOOKUP(A79,批复明细375项!C:R,12,0)</f>
        <v>#N/A</v>
      </c>
      <c r="AJ79" s="54" t="e">
        <f>VLOOKUP(A79,批复明细375项!C:R,13,0)</f>
        <v>#N/A</v>
      </c>
      <c r="AK79" s="54" t="e">
        <f>VLOOKUP(A79,批复明细375项!C:R,14,0)</f>
        <v>#N/A</v>
      </c>
      <c r="AL79" s="54" t="e">
        <f>VLOOKUP(A79,批复明细375项!C:R,15,0)</f>
        <v>#N/A</v>
      </c>
      <c r="AM79" s="54" t="e">
        <f>VLOOKUP(A79,批复明细375项!C:R,16,0)</f>
        <v>#N/A</v>
      </c>
    </row>
    <row r="80" ht="15" customHeight="1" spans="1:39">
      <c r="A80" s="47">
        <v>21000018116</v>
      </c>
      <c r="B80" s="47" t="s">
        <v>2369</v>
      </c>
      <c r="C80" s="47" t="s">
        <v>2522</v>
      </c>
      <c r="D80" s="48"/>
      <c r="E80" s="47">
        <v>23012</v>
      </c>
      <c r="F80" s="47" t="s">
        <v>2523</v>
      </c>
      <c r="G80" s="47"/>
      <c r="H80" s="47" t="s">
        <v>2524</v>
      </c>
      <c r="I80" s="48" t="s">
        <v>46</v>
      </c>
      <c r="J80" s="47"/>
      <c r="K80" s="50">
        <v>3000</v>
      </c>
      <c r="L80" s="50">
        <f t="shared" si="2"/>
        <v>1988.5</v>
      </c>
      <c r="M80" s="50">
        <v>0</v>
      </c>
      <c r="N80" s="50">
        <v>1011.5</v>
      </c>
      <c r="O80" s="50"/>
      <c r="P80" s="50">
        <v>1011.5</v>
      </c>
      <c r="Q80" s="51" t="s">
        <v>2525</v>
      </c>
      <c r="R80" s="47"/>
      <c r="S80" s="47" t="s">
        <v>2526</v>
      </c>
      <c r="T80" s="47"/>
      <c r="U80" s="47">
        <v>8</v>
      </c>
      <c r="V80" s="47"/>
      <c r="W80" s="47" t="s">
        <v>2375</v>
      </c>
      <c r="X80" s="47"/>
      <c r="Z80" s="47"/>
      <c r="AA80" s="47"/>
      <c r="AB80" s="52"/>
      <c r="AC80" s="48">
        <v>1</v>
      </c>
      <c r="AD80" s="1" t="str">
        <f t="shared" si="3"/>
        <v>/8</v>
      </c>
      <c r="AF80" s="47" t="s">
        <v>2376</v>
      </c>
      <c r="AH80" s="54" t="e">
        <f>VLOOKUP(A80,批复明细375项!C:R,11,0)</f>
        <v>#N/A</v>
      </c>
      <c r="AI80" s="54" t="e">
        <f>VLOOKUP(A80,批复明细375项!C:R,12,0)</f>
        <v>#N/A</v>
      </c>
      <c r="AJ80" s="54" t="e">
        <f>VLOOKUP(A80,批复明细375项!C:R,13,0)</f>
        <v>#N/A</v>
      </c>
      <c r="AK80" s="54" t="e">
        <f>VLOOKUP(A80,批复明细375项!C:R,14,0)</f>
        <v>#N/A</v>
      </c>
      <c r="AL80" s="54" t="e">
        <f>VLOOKUP(A80,批复明细375项!C:R,15,0)</f>
        <v>#N/A</v>
      </c>
      <c r="AM80" s="54" t="e">
        <f>VLOOKUP(A80,批复明细375项!C:R,16,0)</f>
        <v>#N/A</v>
      </c>
    </row>
    <row r="81" ht="15" customHeight="1" spans="1:39">
      <c r="A81" s="47">
        <v>21000018118</v>
      </c>
      <c r="B81" s="47" t="s">
        <v>2369</v>
      </c>
      <c r="C81" s="47" t="s">
        <v>2522</v>
      </c>
      <c r="D81" s="48"/>
      <c r="E81" s="47">
        <v>23012</v>
      </c>
      <c r="F81" s="47" t="s">
        <v>2523</v>
      </c>
      <c r="G81" s="47"/>
      <c r="H81" s="47" t="s">
        <v>2524</v>
      </c>
      <c r="I81" s="48" t="s">
        <v>46</v>
      </c>
      <c r="J81" s="47"/>
      <c r="K81" s="50">
        <v>3000</v>
      </c>
      <c r="L81" s="50">
        <f t="shared" si="2"/>
        <v>1988.5</v>
      </c>
      <c r="M81" s="50">
        <v>0</v>
      </c>
      <c r="N81" s="50">
        <v>1011.5</v>
      </c>
      <c r="O81" s="50"/>
      <c r="P81" s="50">
        <v>1011.5</v>
      </c>
      <c r="Q81" s="51" t="s">
        <v>2525</v>
      </c>
      <c r="R81" s="47"/>
      <c r="S81" s="47" t="s">
        <v>2526</v>
      </c>
      <c r="T81" s="47"/>
      <c r="U81" s="47">
        <v>8</v>
      </c>
      <c r="V81" s="47"/>
      <c r="W81" s="47" t="s">
        <v>2375</v>
      </c>
      <c r="X81" s="47"/>
      <c r="Z81" s="47"/>
      <c r="AA81" s="47"/>
      <c r="AB81" s="52"/>
      <c r="AC81" s="48">
        <v>1</v>
      </c>
      <c r="AD81" s="1" t="str">
        <f t="shared" si="3"/>
        <v>/8</v>
      </c>
      <c r="AF81" s="47" t="s">
        <v>2376</v>
      </c>
      <c r="AH81" s="54" t="e">
        <f>VLOOKUP(A81,批复明细375项!C:R,11,0)</f>
        <v>#N/A</v>
      </c>
      <c r="AI81" s="54" t="e">
        <f>VLOOKUP(A81,批复明细375项!C:R,12,0)</f>
        <v>#N/A</v>
      </c>
      <c r="AJ81" s="54" t="e">
        <f>VLOOKUP(A81,批复明细375项!C:R,13,0)</f>
        <v>#N/A</v>
      </c>
      <c r="AK81" s="54" t="e">
        <f>VLOOKUP(A81,批复明细375项!C:R,14,0)</f>
        <v>#N/A</v>
      </c>
      <c r="AL81" s="54" t="e">
        <f>VLOOKUP(A81,批复明细375项!C:R,15,0)</f>
        <v>#N/A</v>
      </c>
      <c r="AM81" s="54" t="e">
        <f>VLOOKUP(A81,批复明细375项!C:R,16,0)</f>
        <v>#N/A</v>
      </c>
    </row>
    <row r="82" ht="15" customHeight="1" spans="1:39">
      <c r="A82" s="47">
        <v>21000018121</v>
      </c>
      <c r="B82" s="47" t="s">
        <v>2369</v>
      </c>
      <c r="C82" s="47" t="s">
        <v>2522</v>
      </c>
      <c r="D82" s="48"/>
      <c r="E82" s="47">
        <v>23012</v>
      </c>
      <c r="F82" s="47" t="s">
        <v>2523</v>
      </c>
      <c r="G82" s="47"/>
      <c r="H82" s="47" t="s">
        <v>2524</v>
      </c>
      <c r="I82" s="48" t="s">
        <v>46</v>
      </c>
      <c r="J82" s="47"/>
      <c r="K82" s="50">
        <v>3000</v>
      </c>
      <c r="L82" s="50">
        <f t="shared" si="2"/>
        <v>1988.5</v>
      </c>
      <c r="M82" s="50">
        <v>0</v>
      </c>
      <c r="N82" s="50">
        <v>1011.5</v>
      </c>
      <c r="O82" s="50"/>
      <c r="P82" s="50">
        <v>1011.5</v>
      </c>
      <c r="Q82" s="51" t="s">
        <v>2525</v>
      </c>
      <c r="R82" s="47"/>
      <c r="S82" s="47" t="s">
        <v>2526</v>
      </c>
      <c r="T82" s="47"/>
      <c r="U82" s="47">
        <v>7</v>
      </c>
      <c r="V82" s="47"/>
      <c r="W82" s="47" t="s">
        <v>2375</v>
      </c>
      <c r="X82" s="47"/>
      <c r="Z82" s="47"/>
      <c r="AA82" s="47"/>
      <c r="AB82" s="52"/>
      <c r="AC82" s="48">
        <v>1</v>
      </c>
      <c r="AD82" s="1" t="str">
        <f t="shared" si="3"/>
        <v>/7</v>
      </c>
      <c r="AF82" s="47" t="s">
        <v>2400</v>
      </c>
      <c r="AH82" s="54" t="e">
        <f>VLOOKUP(A82,批复明细375项!C:R,11,0)</f>
        <v>#N/A</v>
      </c>
      <c r="AI82" s="54" t="e">
        <f>VLOOKUP(A82,批复明细375项!C:R,12,0)</f>
        <v>#N/A</v>
      </c>
      <c r="AJ82" s="54" t="e">
        <f>VLOOKUP(A82,批复明细375项!C:R,13,0)</f>
        <v>#N/A</v>
      </c>
      <c r="AK82" s="54" t="e">
        <f>VLOOKUP(A82,批复明细375项!C:R,14,0)</f>
        <v>#N/A</v>
      </c>
      <c r="AL82" s="54" t="e">
        <f>VLOOKUP(A82,批复明细375项!C:R,15,0)</f>
        <v>#N/A</v>
      </c>
      <c r="AM82" s="54" t="e">
        <f>VLOOKUP(A82,批复明细375项!C:R,16,0)</f>
        <v>#N/A</v>
      </c>
    </row>
    <row r="83" ht="15" customHeight="1" spans="1:39">
      <c r="A83" s="47">
        <v>21000018123</v>
      </c>
      <c r="B83" s="47" t="s">
        <v>2369</v>
      </c>
      <c r="C83" s="47" t="s">
        <v>2522</v>
      </c>
      <c r="D83" s="48"/>
      <c r="E83" s="47">
        <v>23012</v>
      </c>
      <c r="F83" s="47" t="s">
        <v>2523</v>
      </c>
      <c r="G83" s="47"/>
      <c r="H83" s="47" t="s">
        <v>2524</v>
      </c>
      <c r="I83" s="48" t="s">
        <v>46</v>
      </c>
      <c r="J83" s="47"/>
      <c r="K83" s="50">
        <v>3000</v>
      </c>
      <c r="L83" s="50">
        <f t="shared" si="2"/>
        <v>1988.5</v>
      </c>
      <c r="M83" s="50">
        <v>0</v>
      </c>
      <c r="N83" s="50">
        <v>1011.5</v>
      </c>
      <c r="O83" s="50"/>
      <c r="P83" s="50">
        <v>1011.5</v>
      </c>
      <c r="Q83" s="51" t="s">
        <v>2525</v>
      </c>
      <c r="R83" s="47"/>
      <c r="S83" s="47" t="s">
        <v>2526</v>
      </c>
      <c r="T83" s="47"/>
      <c r="U83" s="47">
        <v>6</v>
      </c>
      <c r="V83" s="47"/>
      <c r="W83" s="47" t="s">
        <v>2375</v>
      </c>
      <c r="X83" s="47"/>
      <c r="Z83" s="47"/>
      <c r="AA83" s="47"/>
      <c r="AB83" s="52"/>
      <c r="AC83" s="48">
        <v>1</v>
      </c>
      <c r="AD83" s="1" t="str">
        <f t="shared" si="3"/>
        <v>/6</v>
      </c>
      <c r="AF83" s="47" t="s">
        <v>2400</v>
      </c>
      <c r="AH83" s="54" t="e">
        <f>VLOOKUP(A83,批复明细375项!C:R,11,0)</f>
        <v>#N/A</v>
      </c>
      <c r="AI83" s="54" t="e">
        <f>VLOOKUP(A83,批复明细375项!C:R,12,0)</f>
        <v>#N/A</v>
      </c>
      <c r="AJ83" s="54" t="e">
        <f>VLOOKUP(A83,批复明细375项!C:R,13,0)</f>
        <v>#N/A</v>
      </c>
      <c r="AK83" s="54" t="e">
        <f>VLOOKUP(A83,批复明细375项!C:R,14,0)</f>
        <v>#N/A</v>
      </c>
      <c r="AL83" s="54" t="e">
        <f>VLOOKUP(A83,批复明细375项!C:R,15,0)</f>
        <v>#N/A</v>
      </c>
      <c r="AM83" s="54" t="e">
        <f>VLOOKUP(A83,批复明细375项!C:R,16,0)</f>
        <v>#N/A</v>
      </c>
    </row>
    <row r="84" ht="15" customHeight="1" spans="1:39">
      <c r="A84" s="47">
        <v>21000018126</v>
      </c>
      <c r="B84" s="47" t="s">
        <v>2369</v>
      </c>
      <c r="C84" s="47" t="s">
        <v>2522</v>
      </c>
      <c r="D84" s="48"/>
      <c r="E84" s="47">
        <v>23012</v>
      </c>
      <c r="F84" s="47" t="s">
        <v>2523</v>
      </c>
      <c r="G84" s="47"/>
      <c r="H84" s="47" t="s">
        <v>2524</v>
      </c>
      <c r="I84" s="48" t="s">
        <v>46</v>
      </c>
      <c r="J84" s="47"/>
      <c r="K84" s="50">
        <v>3000</v>
      </c>
      <c r="L84" s="50">
        <f t="shared" si="2"/>
        <v>1988.5</v>
      </c>
      <c r="M84" s="50">
        <v>0</v>
      </c>
      <c r="N84" s="50">
        <v>1011.5</v>
      </c>
      <c r="O84" s="50"/>
      <c r="P84" s="50">
        <v>1011.5</v>
      </c>
      <c r="Q84" s="51" t="s">
        <v>2525</v>
      </c>
      <c r="R84" s="47"/>
      <c r="S84" s="47" t="s">
        <v>2526</v>
      </c>
      <c r="T84" s="47"/>
      <c r="U84" s="47">
        <v>4</v>
      </c>
      <c r="V84" s="47"/>
      <c r="W84" s="47" t="s">
        <v>2375</v>
      </c>
      <c r="X84" s="47"/>
      <c r="Z84" s="47"/>
      <c r="AA84" s="47"/>
      <c r="AB84" s="52"/>
      <c r="AC84" s="48">
        <v>1</v>
      </c>
      <c r="AD84" s="1" t="str">
        <f t="shared" si="3"/>
        <v>/4</v>
      </c>
      <c r="AF84" s="47" t="s">
        <v>2376</v>
      </c>
      <c r="AH84" s="54" t="e">
        <f>VLOOKUP(A84,批复明细375项!C:R,11,0)</f>
        <v>#N/A</v>
      </c>
      <c r="AI84" s="54" t="e">
        <f>VLOOKUP(A84,批复明细375项!C:R,12,0)</f>
        <v>#N/A</v>
      </c>
      <c r="AJ84" s="54" t="e">
        <f>VLOOKUP(A84,批复明细375项!C:R,13,0)</f>
        <v>#N/A</v>
      </c>
      <c r="AK84" s="54" t="e">
        <f>VLOOKUP(A84,批复明细375项!C:R,14,0)</f>
        <v>#N/A</v>
      </c>
      <c r="AL84" s="54" t="e">
        <f>VLOOKUP(A84,批复明细375项!C:R,15,0)</f>
        <v>#N/A</v>
      </c>
      <c r="AM84" s="54" t="e">
        <f>VLOOKUP(A84,批复明细375项!C:R,16,0)</f>
        <v>#N/A</v>
      </c>
    </row>
    <row r="85" ht="15" customHeight="1" spans="1:39">
      <c r="A85" s="47">
        <v>21000018128</v>
      </c>
      <c r="B85" s="47" t="s">
        <v>2369</v>
      </c>
      <c r="C85" s="47" t="s">
        <v>2522</v>
      </c>
      <c r="D85" s="48"/>
      <c r="E85" s="47">
        <v>23012</v>
      </c>
      <c r="F85" s="47" t="s">
        <v>2523</v>
      </c>
      <c r="G85" s="47"/>
      <c r="H85" s="47" t="s">
        <v>2524</v>
      </c>
      <c r="I85" s="48" t="s">
        <v>46</v>
      </c>
      <c r="J85" s="47"/>
      <c r="K85" s="50">
        <v>3000</v>
      </c>
      <c r="L85" s="50">
        <f t="shared" si="2"/>
        <v>1988.5</v>
      </c>
      <c r="M85" s="50">
        <v>0</v>
      </c>
      <c r="N85" s="50">
        <v>1011.5</v>
      </c>
      <c r="O85" s="50"/>
      <c r="P85" s="50">
        <v>1011.5</v>
      </c>
      <c r="Q85" s="51" t="s">
        <v>2525</v>
      </c>
      <c r="R85" s="47"/>
      <c r="S85" s="47" t="s">
        <v>2527</v>
      </c>
      <c r="T85" s="47"/>
      <c r="U85" s="47">
        <v>13</v>
      </c>
      <c r="V85" s="47"/>
      <c r="W85" s="47" t="s">
        <v>2375</v>
      </c>
      <c r="X85" s="47"/>
      <c r="Z85" s="47"/>
      <c r="AA85" s="47"/>
      <c r="AB85" s="52"/>
      <c r="AC85" s="48">
        <v>1</v>
      </c>
      <c r="AD85" s="1" t="str">
        <f t="shared" si="3"/>
        <v>/13</v>
      </c>
      <c r="AF85" s="47" t="s">
        <v>2400</v>
      </c>
      <c r="AH85" s="54" t="e">
        <f>VLOOKUP(A85,批复明细375项!C:R,11,0)</f>
        <v>#N/A</v>
      </c>
      <c r="AI85" s="54" t="e">
        <f>VLOOKUP(A85,批复明细375项!C:R,12,0)</f>
        <v>#N/A</v>
      </c>
      <c r="AJ85" s="54" t="e">
        <f>VLOOKUP(A85,批复明细375项!C:R,13,0)</f>
        <v>#N/A</v>
      </c>
      <c r="AK85" s="54" t="e">
        <f>VLOOKUP(A85,批复明细375项!C:R,14,0)</f>
        <v>#N/A</v>
      </c>
      <c r="AL85" s="54" t="e">
        <f>VLOOKUP(A85,批复明细375项!C:R,15,0)</f>
        <v>#N/A</v>
      </c>
      <c r="AM85" s="54" t="e">
        <f>VLOOKUP(A85,批复明细375项!C:R,16,0)</f>
        <v>#N/A</v>
      </c>
    </row>
    <row r="86" ht="15" customHeight="1" spans="1:39">
      <c r="A86" s="47">
        <v>21000018131</v>
      </c>
      <c r="B86" s="47" t="s">
        <v>2369</v>
      </c>
      <c r="C86" s="47" t="s">
        <v>2522</v>
      </c>
      <c r="D86" s="48"/>
      <c r="E86" s="47">
        <v>23012</v>
      </c>
      <c r="F86" s="47" t="s">
        <v>2523</v>
      </c>
      <c r="G86" s="47"/>
      <c r="H86" s="47" t="s">
        <v>2524</v>
      </c>
      <c r="I86" s="48" t="s">
        <v>46</v>
      </c>
      <c r="J86" s="47"/>
      <c r="K86" s="50">
        <v>3000</v>
      </c>
      <c r="L86" s="50">
        <f t="shared" si="2"/>
        <v>1988.5</v>
      </c>
      <c r="M86" s="50">
        <v>0</v>
      </c>
      <c r="N86" s="50">
        <v>1011.5</v>
      </c>
      <c r="O86" s="50"/>
      <c r="P86" s="50">
        <v>1011.5</v>
      </c>
      <c r="Q86" s="51" t="s">
        <v>2525</v>
      </c>
      <c r="R86" s="47"/>
      <c r="S86" s="47" t="s">
        <v>2526</v>
      </c>
      <c r="T86" s="47"/>
      <c r="U86" s="47">
        <v>11</v>
      </c>
      <c r="V86" s="47"/>
      <c r="W86" s="47" t="s">
        <v>2375</v>
      </c>
      <c r="X86" s="47"/>
      <c r="Z86" s="47"/>
      <c r="AA86" s="47"/>
      <c r="AB86" s="52"/>
      <c r="AC86" s="48">
        <v>1</v>
      </c>
      <c r="AD86" s="1" t="str">
        <f t="shared" si="3"/>
        <v>/11</v>
      </c>
      <c r="AF86" s="47" t="s">
        <v>2400</v>
      </c>
      <c r="AH86" s="54" t="e">
        <f>VLOOKUP(A86,批复明细375项!C:R,11,0)</f>
        <v>#N/A</v>
      </c>
      <c r="AI86" s="54" t="e">
        <f>VLOOKUP(A86,批复明细375项!C:R,12,0)</f>
        <v>#N/A</v>
      </c>
      <c r="AJ86" s="54" t="e">
        <f>VLOOKUP(A86,批复明细375项!C:R,13,0)</f>
        <v>#N/A</v>
      </c>
      <c r="AK86" s="54" t="e">
        <f>VLOOKUP(A86,批复明细375项!C:R,14,0)</f>
        <v>#N/A</v>
      </c>
      <c r="AL86" s="54" t="e">
        <f>VLOOKUP(A86,批复明细375项!C:R,15,0)</f>
        <v>#N/A</v>
      </c>
      <c r="AM86" s="54" t="e">
        <f>VLOOKUP(A86,批复明细375项!C:R,16,0)</f>
        <v>#N/A</v>
      </c>
    </row>
    <row r="87" ht="15" customHeight="1" spans="1:39">
      <c r="A87" s="47">
        <v>21000018133</v>
      </c>
      <c r="B87" s="47" t="s">
        <v>2369</v>
      </c>
      <c r="C87" s="47" t="s">
        <v>2522</v>
      </c>
      <c r="D87" s="48"/>
      <c r="E87" s="47">
        <v>23012</v>
      </c>
      <c r="F87" s="47" t="s">
        <v>2523</v>
      </c>
      <c r="G87" s="47"/>
      <c r="H87" s="47" t="s">
        <v>2524</v>
      </c>
      <c r="I87" s="48" t="s">
        <v>46</v>
      </c>
      <c r="J87" s="47"/>
      <c r="K87" s="50">
        <v>3000</v>
      </c>
      <c r="L87" s="50">
        <f t="shared" si="2"/>
        <v>1988.5</v>
      </c>
      <c r="M87" s="50">
        <v>0</v>
      </c>
      <c r="N87" s="50">
        <v>1011.5</v>
      </c>
      <c r="O87" s="50"/>
      <c r="P87" s="50">
        <v>1011.5</v>
      </c>
      <c r="Q87" s="51" t="s">
        <v>2525</v>
      </c>
      <c r="R87" s="47"/>
      <c r="S87" s="47" t="s">
        <v>2526</v>
      </c>
      <c r="T87" s="47"/>
      <c r="U87" s="47">
        <v>17</v>
      </c>
      <c r="V87" s="47"/>
      <c r="W87" s="47" t="s">
        <v>2375</v>
      </c>
      <c r="X87" s="47"/>
      <c r="Z87" s="47"/>
      <c r="AA87" s="47"/>
      <c r="AB87" s="52"/>
      <c r="AC87" s="48">
        <v>1</v>
      </c>
      <c r="AD87" s="1" t="str">
        <f t="shared" si="3"/>
        <v>/17</v>
      </c>
      <c r="AF87" s="47" t="s">
        <v>2393</v>
      </c>
      <c r="AH87" s="54" t="e">
        <f>VLOOKUP(A87,批复明细375项!C:R,11,0)</f>
        <v>#N/A</v>
      </c>
      <c r="AI87" s="54" t="e">
        <f>VLOOKUP(A87,批复明细375项!C:R,12,0)</f>
        <v>#N/A</v>
      </c>
      <c r="AJ87" s="54" t="e">
        <f>VLOOKUP(A87,批复明细375项!C:R,13,0)</f>
        <v>#N/A</v>
      </c>
      <c r="AK87" s="54" t="e">
        <f>VLOOKUP(A87,批复明细375项!C:R,14,0)</f>
        <v>#N/A</v>
      </c>
      <c r="AL87" s="54" t="e">
        <f>VLOOKUP(A87,批复明细375项!C:R,15,0)</f>
        <v>#N/A</v>
      </c>
      <c r="AM87" s="54" t="e">
        <f>VLOOKUP(A87,批复明细375项!C:R,16,0)</f>
        <v>#N/A</v>
      </c>
    </row>
    <row r="88" ht="15" customHeight="1" spans="1:39">
      <c r="A88" s="47">
        <v>21000018136</v>
      </c>
      <c r="B88" s="47" t="s">
        <v>2369</v>
      </c>
      <c r="C88" s="47" t="s">
        <v>2522</v>
      </c>
      <c r="D88" s="48"/>
      <c r="E88" s="47">
        <v>23012</v>
      </c>
      <c r="F88" s="47" t="s">
        <v>2523</v>
      </c>
      <c r="G88" s="47"/>
      <c r="H88" s="47" t="s">
        <v>2524</v>
      </c>
      <c r="I88" s="48" t="s">
        <v>46</v>
      </c>
      <c r="J88" s="47"/>
      <c r="K88" s="50">
        <v>3000</v>
      </c>
      <c r="L88" s="50">
        <f t="shared" si="2"/>
        <v>1988.5</v>
      </c>
      <c r="M88" s="50">
        <v>0</v>
      </c>
      <c r="N88" s="50">
        <v>1011.5</v>
      </c>
      <c r="O88" s="50"/>
      <c r="P88" s="50">
        <v>1011.5</v>
      </c>
      <c r="Q88" s="51" t="s">
        <v>2525</v>
      </c>
      <c r="R88" s="47"/>
      <c r="S88" s="47" t="s">
        <v>2526</v>
      </c>
      <c r="T88" s="47"/>
      <c r="U88" s="47">
        <v>17</v>
      </c>
      <c r="V88" s="47"/>
      <c r="W88" s="47" t="s">
        <v>2375</v>
      </c>
      <c r="X88" s="47"/>
      <c r="Z88" s="47"/>
      <c r="AA88" s="47"/>
      <c r="AB88" s="52"/>
      <c r="AC88" s="48">
        <v>1</v>
      </c>
      <c r="AD88" s="1" t="str">
        <f t="shared" si="3"/>
        <v>/17</v>
      </c>
      <c r="AF88" s="47" t="s">
        <v>2393</v>
      </c>
      <c r="AH88" s="54" t="e">
        <f>VLOOKUP(A88,批复明细375项!C:R,11,0)</f>
        <v>#N/A</v>
      </c>
      <c r="AI88" s="54" t="e">
        <f>VLOOKUP(A88,批复明细375项!C:R,12,0)</f>
        <v>#N/A</v>
      </c>
      <c r="AJ88" s="54" t="e">
        <f>VLOOKUP(A88,批复明细375项!C:R,13,0)</f>
        <v>#N/A</v>
      </c>
      <c r="AK88" s="54" t="e">
        <f>VLOOKUP(A88,批复明细375项!C:R,14,0)</f>
        <v>#N/A</v>
      </c>
      <c r="AL88" s="54" t="e">
        <f>VLOOKUP(A88,批复明细375项!C:R,15,0)</f>
        <v>#N/A</v>
      </c>
      <c r="AM88" s="54" t="e">
        <f>VLOOKUP(A88,批复明细375项!C:R,16,0)</f>
        <v>#N/A</v>
      </c>
    </row>
    <row r="89" ht="15" customHeight="1" spans="1:39">
      <c r="A89" s="47">
        <v>21000018141</v>
      </c>
      <c r="B89" s="47" t="s">
        <v>2369</v>
      </c>
      <c r="C89" s="47" t="s">
        <v>2522</v>
      </c>
      <c r="D89" s="48"/>
      <c r="E89" s="47">
        <v>23012</v>
      </c>
      <c r="F89" s="47" t="s">
        <v>2523</v>
      </c>
      <c r="G89" s="47"/>
      <c r="H89" s="47" t="s">
        <v>2524</v>
      </c>
      <c r="I89" s="48" t="s">
        <v>46</v>
      </c>
      <c r="J89" s="47"/>
      <c r="K89" s="50">
        <v>3000</v>
      </c>
      <c r="L89" s="50">
        <f t="shared" si="2"/>
        <v>1988.5</v>
      </c>
      <c r="M89" s="50">
        <v>0</v>
      </c>
      <c r="N89" s="50">
        <v>1011.5</v>
      </c>
      <c r="O89" s="50"/>
      <c r="P89" s="50">
        <v>1011.5</v>
      </c>
      <c r="Q89" s="51" t="s">
        <v>2525</v>
      </c>
      <c r="R89" s="47"/>
      <c r="S89" s="47" t="s">
        <v>2526</v>
      </c>
      <c r="T89" s="47"/>
      <c r="U89" s="47">
        <v>17</v>
      </c>
      <c r="V89" s="47"/>
      <c r="W89" s="47" t="s">
        <v>2375</v>
      </c>
      <c r="X89" s="47"/>
      <c r="Z89" s="47"/>
      <c r="AA89" s="47"/>
      <c r="AB89" s="52"/>
      <c r="AC89" s="48">
        <v>1</v>
      </c>
      <c r="AD89" s="1" t="str">
        <f t="shared" si="3"/>
        <v>/17</v>
      </c>
      <c r="AF89" s="47" t="s">
        <v>2393</v>
      </c>
      <c r="AH89" s="54" t="e">
        <f>VLOOKUP(A89,批复明细375项!C:R,11,0)</f>
        <v>#N/A</v>
      </c>
      <c r="AI89" s="54" t="e">
        <f>VLOOKUP(A89,批复明细375项!C:R,12,0)</f>
        <v>#N/A</v>
      </c>
      <c r="AJ89" s="54" t="e">
        <f>VLOOKUP(A89,批复明细375项!C:R,13,0)</f>
        <v>#N/A</v>
      </c>
      <c r="AK89" s="54" t="e">
        <f>VLOOKUP(A89,批复明细375项!C:R,14,0)</f>
        <v>#N/A</v>
      </c>
      <c r="AL89" s="54" t="e">
        <f>VLOOKUP(A89,批复明细375项!C:R,15,0)</f>
        <v>#N/A</v>
      </c>
      <c r="AM89" s="54" t="e">
        <f>VLOOKUP(A89,批复明细375项!C:R,16,0)</f>
        <v>#N/A</v>
      </c>
    </row>
    <row r="90" ht="15" customHeight="1" spans="1:39">
      <c r="A90" s="47">
        <v>21000018143</v>
      </c>
      <c r="B90" s="47" t="s">
        <v>2369</v>
      </c>
      <c r="C90" s="47" t="s">
        <v>2522</v>
      </c>
      <c r="D90" s="48"/>
      <c r="E90" s="47">
        <v>23012</v>
      </c>
      <c r="F90" s="47" t="s">
        <v>2523</v>
      </c>
      <c r="G90" s="47"/>
      <c r="H90" s="47" t="s">
        <v>2524</v>
      </c>
      <c r="I90" s="48" t="s">
        <v>46</v>
      </c>
      <c r="J90" s="47"/>
      <c r="K90" s="50">
        <v>3000</v>
      </c>
      <c r="L90" s="50">
        <f t="shared" si="2"/>
        <v>1988.5</v>
      </c>
      <c r="M90" s="50">
        <v>0</v>
      </c>
      <c r="N90" s="50">
        <v>1011.5</v>
      </c>
      <c r="O90" s="50"/>
      <c r="P90" s="50">
        <v>1011.5</v>
      </c>
      <c r="Q90" s="51" t="s">
        <v>2525</v>
      </c>
      <c r="R90" s="47"/>
      <c r="S90" s="47" t="s">
        <v>2526</v>
      </c>
      <c r="T90" s="47"/>
      <c r="U90" s="47">
        <v>17</v>
      </c>
      <c r="V90" s="47"/>
      <c r="W90" s="47" t="s">
        <v>2375</v>
      </c>
      <c r="X90" s="47"/>
      <c r="Z90" s="47"/>
      <c r="AA90" s="47"/>
      <c r="AB90" s="52"/>
      <c r="AC90" s="48">
        <v>1</v>
      </c>
      <c r="AD90" s="1" t="str">
        <f t="shared" si="3"/>
        <v>/17</v>
      </c>
      <c r="AF90" s="47" t="s">
        <v>2393</v>
      </c>
      <c r="AH90" s="54" t="e">
        <f>VLOOKUP(A90,批复明细375项!C:R,11,0)</f>
        <v>#N/A</v>
      </c>
      <c r="AI90" s="54" t="e">
        <f>VLOOKUP(A90,批复明细375项!C:R,12,0)</f>
        <v>#N/A</v>
      </c>
      <c r="AJ90" s="54" t="e">
        <f>VLOOKUP(A90,批复明细375项!C:R,13,0)</f>
        <v>#N/A</v>
      </c>
      <c r="AK90" s="54" t="e">
        <f>VLOOKUP(A90,批复明细375项!C:R,14,0)</f>
        <v>#N/A</v>
      </c>
      <c r="AL90" s="54" t="e">
        <f>VLOOKUP(A90,批复明细375项!C:R,15,0)</f>
        <v>#N/A</v>
      </c>
      <c r="AM90" s="54" t="e">
        <f>VLOOKUP(A90,批复明细375项!C:R,16,0)</f>
        <v>#N/A</v>
      </c>
    </row>
    <row r="91" ht="15" customHeight="1" spans="1:39">
      <c r="A91" s="47">
        <v>21000018146</v>
      </c>
      <c r="B91" s="47" t="s">
        <v>2369</v>
      </c>
      <c r="C91" s="47" t="s">
        <v>2522</v>
      </c>
      <c r="D91" s="48"/>
      <c r="E91" s="47">
        <v>23012</v>
      </c>
      <c r="F91" s="47" t="s">
        <v>2523</v>
      </c>
      <c r="G91" s="47"/>
      <c r="H91" s="47" t="s">
        <v>2524</v>
      </c>
      <c r="I91" s="48" t="s">
        <v>46</v>
      </c>
      <c r="J91" s="47"/>
      <c r="K91" s="50">
        <v>3000</v>
      </c>
      <c r="L91" s="50">
        <f t="shared" si="2"/>
        <v>1988.5</v>
      </c>
      <c r="M91" s="50">
        <v>0</v>
      </c>
      <c r="N91" s="50">
        <v>1011.5</v>
      </c>
      <c r="O91" s="50"/>
      <c r="P91" s="50">
        <v>1011.5</v>
      </c>
      <c r="Q91" s="51" t="s">
        <v>2525</v>
      </c>
      <c r="R91" s="47" t="s">
        <v>2528</v>
      </c>
      <c r="S91" s="47" t="s">
        <v>2526</v>
      </c>
      <c r="T91" s="47"/>
      <c r="U91" s="47">
        <v>22</v>
      </c>
      <c r="V91" s="47"/>
      <c r="W91" s="47" t="s">
        <v>2375</v>
      </c>
      <c r="X91" s="47"/>
      <c r="Z91" s="47"/>
      <c r="AA91" s="47"/>
      <c r="AB91" s="52"/>
      <c r="AC91" s="48">
        <v>1</v>
      </c>
      <c r="AD91" s="1" t="str">
        <f t="shared" si="3"/>
        <v>/22</v>
      </c>
      <c r="AF91" s="47" t="s">
        <v>2376</v>
      </c>
      <c r="AH91" s="54" t="e">
        <f>VLOOKUP(A91,批复明细375项!C:R,11,0)</f>
        <v>#N/A</v>
      </c>
      <c r="AI91" s="54" t="e">
        <f>VLOOKUP(A91,批复明细375项!C:R,12,0)</f>
        <v>#N/A</v>
      </c>
      <c r="AJ91" s="54" t="e">
        <f>VLOOKUP(A91,批复明细375项!C:R,13,0)</f>
        <v>#N/A</v>
      </c>
      <c r="AK91" s="54" t="e">
        <f>VLOOKUP(A91,批复明细375项!C:R,14,0)</f>
        <v>#N/A</v>
      </c>
      <c r="AL91" s="54" t="e">
        <f>VLOOKUP(A91,批复明细375项!C:R,15,0)</f>
        <v>#N/A</v>
      </c>
      <c r="AM91" s="54" t="e">
        <f>VLOOKUP(A91,批复明细375项!C:R,16,0)</f>
        <v>#N/A</v>
      </c>
    </row>
    <row r="92" ht="15" customHeight="1" spans="1:39">
      <c r="A92" s="47">
        <v>21000018148</v>
      </c>
      <c r="B92" s="47" t="s">
        <v>2369</v>
      </c>
      <c r="C92" s="47" t="s">
        <v>2522</v>
      </c>
      <c r="D92" s="48"/>
      <c r="E92" s="47">
        <v>23012</v>
      </c>
      <c r="F92" s="47" t="s">
        <v>2523</v>
      </c>
      <c r="G92" s="47"/>
      <c r="H92" s="47" t="s">
        <v>2524</v>
      </c>
      <c r="I92" s="48" t="s">
        <v>46</v>
      </c>
      <c r="J92" s="47"/>
      <c r="K92" s="50">
        <v>3000</v>
      </c>
      <c r="L92" s="50">
        <f t="shared" si="2"/>
        <v>1988.5</v>
      </c>
      <c r="M92" s="50">
        <v>0</v>
      </c>
      <c r="N92" s="50">
        <v>1011.5</v>
      </c>
      <c r="O92" s="50"/>
      <c r="P92" s="50">
        <v>1011.5</v>
      </c>
      <c r="Q92" s="51" t="s">
        <v>2525</v>
      </c>
      <c r="R92" s="47"/>
      <c r="S92" s="47" t="s">
        <v>2526</v>
      </c>
      <c r="T92" s="47"/>
      <c r="U92" s="47">
        <v>15</v>
      </c>
      <c r="V92" s="47"/>
      <c r="W92" s="47" t="s">
        <v>2375</v>
      </c>
      <c r="X92" s="47"/>
      <c r="Z92" s="47"/>
      <c r="AA92" s="47"/>
      <c r="AB92" s="52"/>
      <c r="AC92" s="48">
        <v>1</v>
      </c>
      <c r="AD92" s="1" t="str">
        <f t="shared" si="3"/>
        <v>/15</v>
      </c>
      <c r="AF92" s="47" t="s">
        <v>2400</v>
      </c>
      <c r="AH92" s="54" t="e">
        <f>VLOOKUP(A92,批复明细375项!C:R,11,0)</f>
        <v>#N/A</v>
      </c>
      <c r="AI92" s="54" t="e">
        <f>VLOOKUP(A92,批复明细375项!C:R,12,0)</f>
        <v>#N/A</v>
      </c>
      <c r="AJ92" s="54" t="e">
        <f>VLOOKUP(A92,批复明细375项!C:R,13,0)</f>
        <v>#N/A</v>
      </c>
      <c r="AK92" s="54" t="e">
        <f>VLOOKUP(A92,批复明细375项!C:R,14,0)</f>
        <v>#N/A</v>
      </c>
      <c r="AL92" s="54" t="e">
        <f>VLOOKUP(A92,批复明细375项!C:R,15,0)</f>
        <v>#N/A</v>
      </c>
      <c r="AM92" s="54" t="e">
        <f>VLOOKUP(A92,批复明细375项!C:R,16,0)</f>
        <v>#N/A</v>
      </c>
    </row>
    <row r="93" ht="15" customHeight="1" spans="1:39">
      <c r="A93" s="47">
        <v>21000018149</v>
      </c>
      <c r="B93" s="47" t="s">
        <v>2369</v>
      </c>
      <c r="C93" s="47" t="s">
        <v>2522</v>
      </c>
      <c r="D93" s="48"/>
      <c r="E93" s="47">
        <v>23012</v>
      </c>
      <c r="F93" s="47" t="s">
        <v>2523</v>
      </c>
      <c r="G93" s="47"/>
      <c r="H93" s="47" t="s">
        <v>2524</v>
      </c>
      <c r="I93" s="48" t="s">
        <v>46</v>
      </c>
      <c r="J93" s="47"/>
      <c r="K93" s="50">
        <v>3000</v>
      </c>
      <c r="L93" s="50">
        <f t="shared" si="2"/>
        <v>1988.5</v>
      </c>
      <c r="M93" s="50">
        <v>0</v>
      </c>
      <c r="N93" s="50">
        <v>1011.5</v>
      </c>
      <c r="O93" s="50"/>
      <c r="P93" s="50">
        <v>1011.5</v>
      </c>
      <c r="Q93" s="51" t="s">
        <v>2525</v>
      </c>
      <c r="R93" s="47"/>
      <c r="S93" s="47" t="s">
        <v>2526</v>
      </c>
      <c r="T93" s="47"/>
      <c r="U93" s="47">
        <v>18</v>
      </c>
      <c r="V93" s="47"/>
      <c r="W93" s="47" t="s">
        <v>2375</v>
      </c>
      <c r="X93" s="47"/>
      <c r="Z93" s="47"/>
      <c r="AA93" s="47"/>
      <c r="AB93" s="52"/>
      <c r="AC93" s="48">
        <v>1</v>
      </c>
      <c r="AD93" s="1" t="str">
        <f t="shared" si="3"/>
        <v>/18</v>
      </c>
      <c r="AF93" s="47" t="s">
        <v>2376</v>
      </c>
      <c r="AH93" s="54" t="e">
        <f>VLOOKUP(A93,批复明细375项!C:R,11,0)</f>
        <v>#N/A</v>
      </c>
      <c r="AI93" s="54" t="e">
        <f>VLOOKUP(A93,批复明细375项!C:R,12,0)</f>
        <v>#N/A</v>
      </c>
      <c r="AJ93" s="54" t="e">
        <f>VLOOKUP(A93,批复明细375项!C:R,13,0)</f>
        <v>#N/A</v>
      </c>
      <c r="AK93" s="54" t="e">
        <f>VLOOKUP(A93,批复明细375项!C:R,14,0)</f>
        <v>#N/A</v>
      </c>
      <c r="AL93" s="54" t="e">
        <f>VLOOKUP(A93,批复明细375项!C:R,15,0)</f>
        <v>#N/A</v>
      </c>
      <c r="AM93" s="54" t="e">
        <f>VLOOKUP(A93,批复明细375项!C:R,16,0)</f>
        <v>#N/A</v>
      </c>
    </row>
    <row r="94" ht="15" customHeight="1" spans="1:39">
      <c r="A94" s="47">
        <v>21000018150</v>
      </c>
      <c r="B94" s="47" t="s">
        <v>2369</v>
      </c>
      <c r="C94" s="47" t="s">
        <v>2522</v>
      </c>
      <c r="D94" s="48"/>
      <c r="E94" s="47">
        <v>23012</v>
      </c>
      <c r="F94" s="47" t="s">
        <v>2523</v>
      </c>
      <c r="G94" s="47"/>
      <c r="H94" s="47" t="s">
        <v>2524</v>
      </c>
      <c r="I94" s="48" t="s">
        <v>46</v>
      </c>
      <c r="J94" s="47"/>
      <c r="K94" s="50">
        <v>3000</v>
      </c>
      <c r="L94" s="50">
        <f t="shared" si="2"/>
        <v>1988.5</v>
      </c>
      <c r="M94" s="50">
        <v>0</v>
      </c>
      <c r="N94" s="50">
        <v>1011.5</v>
      </c>
      <c r="O94" s="50"/>
      <c r="P94" s="50">
        <v>1011.5</v>
      </c>
      <c r="Q94" s="51" t="s">
        <v>2525</v>
      </c>
      <c r="R94" s="47"/>
      <c r="S94" s="47" t="s">
        <v>2526</v>
      </c>
      <c r="T94" s="47"/>
      <c r="U94" s="47">
        <v>15</v>
      </c>
      <c r="V94" s="47"/>
      <c r="W94" s="47" t="s">
        <v>2375</v>
      </c>
      <c r="X94" s="47"/>
      <c r="Z94" s="47"/>
      <c r="AA94" s="47"/>
      <c r="AB94" s="52"/>
      <c r="AC94" s="48">
        <v>1</v>
      </c>
      <c r="AD94" s="1" t="str">
        <f t="shared" si="3"/>
        <v>/15</v>
      </c>
      <c r="AF94" s="47" t="s">
        <v>2376</v>
      </c>
      <c r="AH94" s="54" t="e">
        <f>VLOOKUP(A94,批复明细375项!C:R,11,0)</f>
        <v>#N/A</v>
      </c>
      <c r="AI94" s="54" t="e">
        <f>VLOOKUP(A94,批复明细375项!C:R,12,0)</f>
        <v>#N/A</v>
      </c>
      <c r="AJ94" s="54" t="e">
        <f>VLOOKUP(A94,批复明细375项!C:R,13,0)</f>
        <v>#N/A</v>
      </c>
      <c r="AK94" s="54" t="e">
        <f>VLOOKUP(A94,批复明细375项!C:R,14,0)</f>
        <v>#N/A</v>
      </c>
      <c r="AL94" s="54" t="e">
        <f>VLOOKUP(A94,批复明细375项!C:R,15,0)</f>
        <v>#N/A</v>
      </c>
      <c r="AM94" s="54" t="e">
        <f>VLOOKUP(A94,批复明细375项!C:R,16,0)</f>
        <v>#N/A</v>
      </c>
    </row>
    <row r="95" ht="15" customHeight="1" spans="1:39">
      <c r="A95" s="47">
        <v>21000018151</v>
      </c>
      <c r="B95" s="47" t="s">
        <v>2369</v>
      </c>
      <c r="C95" s="47" t="s">
        <v>2522</v>
      </c>
      <c r="D95" s="48"/>
      <c r="E95" s="47">
        <v>23012</v>
      </c>
      <c r="F95" s="47" t="s">
        <v>2523</v>
      </c>
      <c r="G95" s="47"/>
      <c r="H95" s="47" t="s">
        <v>2524</v>
      </c>
      <c r="I95" s="48" t="s">
        <v>46</v>
      </c>
      <c r="J95" s="47"/>
      <c r="K95" s="50">
        <v>3000</v>
      </c>
      <c r="L95" s="50">
        <f t="shared" si="2"/>
        <v>1988.5</v>
      </c>
      <c r="M95" s="50">
        <v>0</v>
      </c>
      <c r="N95" s="50">
        <v>1011.5</v>
      </c>
      <c r="O95" s="50"/>
      <c r="P95" s="50">
        <v>1011.5</v>
      </c>
      <c r="Q95" s="51" t="s">
        <v>2525</v>
      </c>
      <c r="R95" s="47"/>
      <c r="S95" s="47" t="s">
        <v>2526</v>
      </c>
      <c r="T95" s="47"/>
      <c r="U95" s="47">
        <v>7</v>
      </c>
      <c r="V95" s="47"/>
      <c r="W95" s="47" t="s">
        <v>2375</v>
      </c>
      <c r="X95" s="47"/>
      <c r="Z95" s="47"/>
      <c r="AA95" s="47"/>
      <c r="AB95" s="52"/>
      <c r="AC95" s="48">
        <v>1</v>
      </c>
      <c r="AD95" s="1" t="str">
        <f t="shared" si="3"/>
        <v>/7</v>
      </c>
      <c r="AF95" s="47" t="s">
        <v>2376</v>
      </c>
      <c r="AH95" s="54" t="e">
        <f>VLOOKUP(A95,批复明细375项!C:R,11,0)</f>
        <v>#N/A</v>
      </c>
      <c r="AI95" s="54" t="e">
        <f>VLOOKUP(A95,批复明细375项!C:R,12,0)</f>
        <v>#N/A</v>
      </c>
      <c r="AJ95" s="54" t="e">
        <f>VLOOKUP(A95,批复明细375项!C:R,13,0)</f>
        <v>#N/A</v>
      </c>
      <c r="AK95" s="54" t="e">
        <f>VLOOKUP(A95,批复明细375项!C:R,14,0)</f>
        <v>#N/A</v>
      </c>
      <c r="AL95" s="54" t="e">
        <f>VLOOKUP(A95,批复明细375项!C:R,15,0)</f>
        <v>#N/A</v>
      </c>
      <c r="AM95" s="54" t="e">
        <f>VLOOKUP(A95,批复明细375项!C:R,16,0)</f>
        <v>#N/A</v>
      </c>
    </row>
    <row r="96" ht="15" customHeight="1" spans="1:39">
      <c r="A96" s="47">
        <v>21000018152</v>
      </c>
      <c r="B96" s="47" t="s">
        <v>2369</v>
      </c>
      <c r="C96" s="47" t="s">
        <v>2522</v>
      </c>
      <c r="D96" s="48"/>
      <c r="E96" s="47">
        <v>23012</v>
      </c>
      <c r="F96" s="47" t="s">
        <v>2523</v>
      </c>
      <c r="G96" s="47"/>
      <c r="H96" s="47" t="s">
        <v>2524</v>
      </c>
      <c r="I96" s="48" t="s">
        <v>46</v>
      </c>
      <c r="J96" s="47"/>
      <c r="K96" s="50">
        <v>3000</v>
      </c>
      <c r="L96" s="50">
        <f t="shared" si="2"/>
        <v>1988.5</v>
      </c>
      <c r="M96" s="50">
        <v>0</v>
      </c>
      <c r="N96" s="50">
        <v>1011.5</v>
      </c>
      <c r="O96" s="50"/>
      <c r="P96" s="50">
        <v>1011.5</v>
      </c>
      <c r="Q96" s="51" t="s">
        <v>2525</v>
      </c>
      <c r="R96" s="47"/>
      <c r="S96" s="47" t="s">
        <v>2526</v>
      </c>
      <c r="T96" s="47"/>
      <c r="U96" s="47">
        <v>7</v>
      </c>
      <c r="V96" s="47"/>
      <c r="W96" s="47" t="s">
        <v>2375</v>
      </c>
      <c r="X96" s="47"/>
      <c r="Z96" s="47"/>
      <c r="AA96" s="47"/>
      <c r="AB96" s="52"/>
      <c r="AC96" s="48">
        <v>1</v>
      </c>
      <c r="AD96" s="1" t="str">
        <f t="shared" si="3"/>
        <v>/7</v>
      </c>
      <c r="AF96" s="47" t="s">
        <v>2376</v>
      </c>
      <c r="AH96" s="54" t="e">
        <f>VLOOKUP(A96,批复明细375项!C:R,11,0)</f>
        <v>#N/A</v>
      </c>
      <c r="AI96" s="54" t="e">
        <f>VLOOKUP(A96,批复明细375项!C:R,12,0)</f>
        <v>#N/A</v>
      </c>
      <c r="AJ96" s="54" t="e">
        <f>VLOOKUP(A96,批复明细375项!C:R,13,0)</f>
        <v>#N/A</v>
      </c>
      <c r="AK96" s="54" t="e">
        <f>VLOOKUP(A96,批复明细375项!C:R,14,0)</f>
        <v>#N/A</v>
      </c>
      <c r="AL96" s="54" t="e">
        <f>VLOOKUP(A96,批复明细375项!C:R,15,0)</f>
        <v>#N/A</v>
      </c>
      <c r="AM96" s="54" t="e">
        <f>VLOOKUP(A96,批复明细375项!C:R,16,0)</f>
        <v>#N/A</v>
      </c>
    </row>
    <row r="97" ht="15" customHeight="1" spans="1:39">
      <c r="A97" s="47">
        <v>21000018154</v>
      </c>
      <c r="B97" s="47" t="s">
        <v>2369</v>
      </c>
      <c r="C97" s="47" t="s">
        <v>2522</v>
      </c>
      <c r="D97" s="48"/>
      <c r="E97" s="47">
        <v>23012</v>
      </c>
      <c r="F97" s="47" t="s">
        <v>2523</v>
      </c>
      <c r="G97" s="47"/>
      <c r="H97" s="47" t="s">
        <v>2524</v>
      </c>
      <c r="I97" s="48" t="s">
        <v>46</v>
      </c>
      <c r="J97" s="47"/>
      <c r="K97" s="50">
        <v>3000</v>
      </c>
      <c r="L97" s="50">
        <f t="shared" si="2"/>
        <v>1988.5</v>
      </c>
      <c r="M97" s="50">
        <v>0</v>
      </c>
      <c r="N97" s="50">
        <v>1011.5</v>
      </c>
      <c r="O97" s="50"/>
      <c r="P97" s="50">
        <v>1011.5</v>
      </c>
      <c r="Q97" s="51" t="s">
        <v>2525</v>
      </c>
      <c r="R97" s="47"/>
      <c r="S97" s="47" t="s">
        <v>2526</v>
      </c>
      <c r="T97" s="47"/>
      <c r="U97" s="47">
        <v>7</v>
      </c>
      <c r="V97" s="47"/>
      <c r="W97" s="47" t="s">
        <v>2375</v>
      </c>
      <c r="X97" s="47"/>
      <c r="Z97" s="47"/>
      <c r="AA97" s="47"/>
      <c r="AB97" s="52"/>
      <c r="AC97" s="48">
        <v>1</v>
      </c>
      <c r="AD97" s="1" t="str">
        <f t="shared" si="3"/>
        <v>/7</v>
      </c>
      <c r="AF97" s="47" t="s">
        <v>2376</v>
      </c>
      <c r="AH97" s="54" t="e">
        <f>VLOOKUP(A97,批复明细375项!C:R,11,0)</f>
        <v>#N/A</v>
      </c>
      <c r="AI97" s="54" t="e">
        <f>VLOOKUP(A97,批复明细375项!C:R,12,0)</f>
        <v>#N/A</v>
      </c>
      <c r="AJ97" s="54" t="e">
        <f>VLOOKUP(A97,批复明细375项!C:R,13,0)</f>
        <v>#N/A</v>
      </c>
      <c r="AK97" s="54" t="e">
        <f>VLOOKUP(A97,批复明细375项!C:R,14,0)</f>
        <v>#N/A</v>
      </c>
      <c r="AL97" s="54" t="e">
        <f>VLOOKUP(A97,批复明细375项!C:R,15,0)</f>
        <v>#N/A</v>
      </c>
      <c r="AM97" s="54" t="e">
        <f>VLOOKUP(A97,批复明细375项!C:R,16,0)</f>
        <v>#N/A</v>
      </c>
    </row>
    <row r="98" ht="15" customHeight="1" spans="1:39">
      <c r="A98" s="47">
        <v>21000018155</v>
      </c>
      <c r="B98" s="47" t="s">
        <v>2369</v>
      </c>
      <c r="C98" s="47" t="s">
        <v>2522</v>
      </c>
      <c r="D98" s="48"/>
      <c r="E98" s="47">
        <v>23012</v>
      </c>
      <c r="F98" s="47" t="s">
        <v>2523</v>
      </c>
      <c r="G98" s="47"/>
      <c r="H98" s="47" t="s">
        <v>2524</v>
      </c>
      <c r="I98" s="48" t="s">
        <v>46</v>
      </c>
      <c r="J98" s="47"/>
      <c r="K98" s="50">
        <v>3000</v>
      </c>
      <c r="L98" s="50">
        <f t="shared" si="2"/>
        <v>1988.5</v>
      </c>
      <c r="M98" s="50">
        <v>0</v>
      </c>
      <c r="N98" s="50">
        <v>1011.5</v>
      </c>
      <c r="O98" s="50"/>
      <c r="P98" s="50">
        <v>1011.5</v>
      </c>
      <c r="Q98" s="51" t="s">
        <v>2525</v>
      </c>
      <c r="R98" s="47"/>
      <c r="S98" s="47" t="s">
        <v>2526</v>
      </c>
      <c r="T98" s="47"/>
      <c r="U98" s="47">
        <v>18</v>
      </c>
      <c r="V98" s="47"/>
      <c r="W98" s="47" t="s">
        <v>2375</v>
      </c>
      <c r="X98" s="47"/>
      <c r="Z98" s="47"/>
      <c r="AA98" s="47"/>
      <c r="AB98" s="52"/>
      <c r="AC98" s="48">
        <v>1</v>
      </c>
      <c r="AD98" s="1" t="str">
        <f t="shared" si="3"/>
        <v>/18</v>
      </c>
      <c r="AF98" s="47" t="s">
        <v>2376</v>
      </c>
      <c r="AH98" s="54" t="e">
        <f>VLOOKUP(A98,批复明细375项!C:R,11,0)</f>
        <v>#N/A</v>
      </c>
      <c r="AI98" s="54" t="e">
        <f>VLOOKUP(A98,批复明细375项!C:R,12,0)</f>
        <v>#N/A</v>
      </c>
      <c r="AJ98" s="54" t="e">
        <f>VLOOKUP(A98,批复明细375项!C:R,13,0)</f>
        <v>#N/A</v>
      </c>
      <c r="AK98" s="54" t="e">
        <f>VLOOKUP(A98,批复明细375项!C:R,14,0)</f>
        <v>#N/A</v>
      </c>
      <c r="AL98" s="54" t="e">
        <f>VLOOKUP(A98,批复明细375项!C:R,15,0)</f>
        <v>#N/A</v>
      </c>
      <c r="AM98" s="54" t="e">
        <f>VLOOKUP(A98,批复明细375项!C:R,16,0)</f>
        <v>#N/A</v>
      </c>
    </row>
    <row r="99" ht="15" customHeight="1" spans="1:39">
      <c r="A99" s="47">
        <v>21000018243</v>
      </c>
      <c r="B99" s="47" t="s">
        <v>2369</v>
      </c>
      <c r="C99" s="47" t="s">
        <v>2522</v>
      </c>
      <c r="D99" s="48"/>
      <c r="E99" s="47">
        <v>23012</v>
      </c>
      <c r="F99" s="47" t="s">
        <v>2523</v>
      </c>
      <c r="G99" s="47"/>
      <c r="H99" s="47" t="s">
        <v>2524</v>
      </c>
      <c r="I99" s="48" t="s">
        <v>46</v>
      </c>
      <c r="J99" s="47"/>
      <c r="K99" s="50">
        <v>3000</v>
      </c>
      <c r="L99" s="50">
        <f t="shared" si="2"/>
        <v>1988.5</v>
      </c>
      <c r="M99" s="50">
        <v>0</v>
      </c>
      <c r="N99" s="50">
        <v>1011.5</v>
      </c>
      <c r="O99" s="50"/>
      <c r="P99" s="50">
        <v>1011.5</v>
      </c>
      <c r="Q99" s="51" t="s">
        <v>2525</v>
      </c>
      <c r="R99" s="47"/>
      <c r="S99" s="47" t="s">
        <v>2526</v>
      </c>
      <c r="T99" s="47"/>
      <c r="U99" s="47">
        <v>18</v>
      </c>
      <c r="V99" s="47"/>
      <c r="W99" s="47" t="s">
        <v>2375</v>
      </c>
      <c r="X99" s="47"/>
      <c r="Z99" s="47"/>
      <c r="AA99" s="47"/>
      <c r="AB99" s="52"/>
      <c r="AC99" s="48">
        <v>1</v>
      </c>
      <c r="AD99" s="1" t="str">
        <f t="shared" si="3"/>
        <v>/18</v>
      </c>
      <c r="AF99" s="47" t="s">
        <v>2376</v>
      </c>
      <c r="AH99" s="54" t="e">
        <f>VLOOKUP(A99,批复明细375项!C:R,11,0)</f>
        <v>#N/A</v>
      </c>
      <c r="AI99" s="54" t="e">
        <f>VLOOKUP(A99,批复明细375项!C:R,12,0)</f>
        <v>#N/A</v>
      </c>
      <c r="AJ99" s="54" t="e">
        <f>VLOOKUP(A99,批复明细375项!C:R,13,0)</f>
        <v>#N/A</v>
      </c>
      <c r="AK99" s="54" t="e">
        <f>VLOOKUP(A99,批复明细375项!C:R,14,0)</f>
        <v>#N/A</v>
      </c>
      <c r="AL99" s="54" t="e">
        <f>VLOOKUP(A99,批复明细375项!C:R,15,0)</f>
        <v>#N/A</v>
      </c>
      <c r="AM99" s="54" t="e">
        <f>VLOOKUP(A99,批复明细375项!C:R,16,0)</f>
        <v>#N/A</v>
      </c>
    </row>
    <row r="100" ht="15" customHeight="1" spans="1:39">
      <c r="A100" s="47">
        <v>21000018244</v>
      </c>
      <c r="B100" s="47" t="s">
        <v>2369</v>
      </c>
      <c r="C100" s="47" t="s">
        <v>2522</v>
      </c>
      <c r="D100" s="48"/>
      <c r="E100" s="47">
        <v>23012</v>
      </c>
      <c r="F100" s="47" t="s">
        <v>2523</v>
      </c>
      <c r="G100" s="47"/>
      <c r="H100" s="47" t="s">
        <v>2524</v>
      </c>
      <c r="I100" s="48" t="s">
        <v>46</v>
      </c>
      <c r="J100" s="47"/>
      <c r="K100" s="50">
        <v>3000</v>
      </c>
      <c r="L100" s="50">
        <f t="shared" si="2"/>
        <v>1988.5</v>
      </c>
      <c r="M100" s="50">
        <v>0</v>
      </c>
      <c r="N100" s="50">
        <v>1011.5</v>
      </c>
      <c r="O100" s="50"/>
      <c r="P100" s="50">
        <v>1011.5</v>
      </c>
      <c r="Q100" s="51" t="s">
        <v>2525</v>
      </c>
      <c r="R100" s="47"/>
      <c r="S100" s="47" t="s">
        <v>2526</v>
      </c>
      <c r="T100" s="47"/>
      <c r="U100" s="47">
        <v>18</v>
      </c>
      <c r="V100" s="47"/>
      <c r="W100" s="47" t="s">
        <v>2375</v>
      </c>
      <c r="X100" s="47"/>
      <c r="Z100" s="47"/>
      <c r="AA100" s="47"/>
      <c r="AB100" s="52"/>
      <c r="AC100" s="48">
        <v>1</v>
      </c>
      <c r="AD100" s="1" t="str">
        <f t="shared" si="3"/>
        <v>/18</v>
      </c>
      <c r="AF100" s="47" t="s">
        <v>2376</v>
      </c>
      <c r="AH100" s="54" t="e">
        <f>VLOOKUP(A100,批复明细375项!C:R,11,0)</f>
        <v>#N/A</v>
      </c>
      <c r="AI100" s="54" t="e">
        <f>VLOOKUP(A100,批复明细375项!C:R,12,0)</f>
        <v>#N/A</v>
      </c>
      <c r="AJ100" s="54" t="e">
        <f>VLOOKUP(A100,批复明细375项!C:R,13,0)</f>
        <v>#N/A</v>
      </c>
      <c r="AK100" s="54" t="e">
        <f>VLOOKUP(A100,批复明细375项!C:R,14,0)</f>
        <v>#N/A</v>
      </c>
      <c r="AL100" s="54" t="e">
        <f>VLOOKUP(A100,批复明细375项!C:R,15,0)</f>
        <v>#N/A</v>
      </c>
      <c r="AM100" s="54" t="e">
        <f>VLOOKUP(A100,批复明细375项!C:R,16,0)</f>
        <v>#N/A</v>
      </c>
    </row>
    <row r="101" ht="15" customHeight="1" spans="1:39">
      <c r="A101" s="47">
        <v>21000018245</v>
      </c>
      <c r="B101" s="47" t="s">
        <v>2369</v>
      </c>
      <c r="C101" s="47" t="s">
        <v>2522</v>
      </c>
      <c r="D101" s="48"/>
      <c r="E101" s="47">
        <v>23012</v>
      </c>
      <c r="F101" s="47" t="s">
        <v>2523</v>
      </c>
      <c r="G101" s="47"/>
      <c r="H101" s="47" t="s">
        <v>2524</v>
      </c>
      <c r="I101" s="48" t="s">
        <v>46</v>
      </c>
      <c r="J101" s="47"/>
      <c r="K101" s="50">
        <v>3000</v>
      </c>
      <c r="L101" s="50">
        <f t="shared" si="2"/>
        <v>1988.5</v>
      </c>
      <c r="M101" s="50">
        <v>0</v>
      </c>
      <c r="N101" s="50">
        <v>1011.5</v>
      </c>
      <c r="O101" s="50"/>
      <c r="P101" s="50">
        <v>1011.5</v>
      </c>
      <c r="Q101" s="51" t="s">
        <v>2525</v>
      </c>
      <c r="R101" s="47"/>
      <c r="S101" s="47" t="s">
        <v>2526</v>
      </c>
      <c r="T101" s="47"/>
      <c r="U101" s="47">
        <v>17</v>
      </c>
      <c r="V101" s="47"/>
      <c r="W101" s="47" t="s">
        <v>2375</v>
      </c>
      <c r="X101" s="47"/>
      <c r="Z101" s="47"/>
      <c r="AA101" s="47"/>
      <c r="AB101" s="52"/>
      <c r="AC101" s="48">
        <v>1</v>
      </c>
      <c r="AD101" s="1" t="str">
        <f t="shared" si="3"/>
        <v>/17</v>
      </c>
      <c r="AF101" s="47" t="s">
        <v>2376</v>
      </c>
      <c r="AH101" s="54" t="e">
        <f>VLOOKUP(A101,批复明细375项!C:R,11,0)</f>
        <v>#N/A</v>
      </c>
      <c r="AI101" s="54" t="e">
        <f>VLOOKUP(A101,批复明细375项!C:R,12,0)</f>
        <v>#N/A</v>
      </c>
      <c r="AJ101" s="54" t="e">
        <f>VLOOKUP(A101,批复明细375项!C:R,13,0)</f>
        <v>#N/A</v>
      </c>
      <c r="AK101" s="54" t="e">
        <f>VLOOKUP(A101,批复明细375项!C:R,14,0)</f>
        <v>#N/A</v>
      </c>
      <c r="AL101" s="54" t="e">
        <f>VLOOKUP(A101,批复明细375项!C:R,15,0)</f>
        <v>#N/A</v>
      </c>
      <c r="AM101" s="54" t="e">
        <f>VLOOKUP(A101,批复明细375项!C:R,16,0)</f>
        <v>#N/A</v>
      </c>
    </row>
    <row r="102" ht="15" customHeight="1" spans="1:39">
      <c r="A102" s="47">
        <v>21000018246</v>
      </c>
      <c r="B102" s="47" t="s">
        <v>2369</v>
      </c>
      <c r="C102" s="47" t="s">
        <v>2522</v>
      </c>
      <c r="D102" s="48"/>
      <c r="E102" s="47">
        <v>23012</v>
      </c>
      <c r="F102" s="47" t="s">
        <v>2523</v>
      </c>
      <c r="G102" s="47"/>
      <c r="H102" s="47" t="s">
        <v>2524</v>
      </c>
      <c r="I102" s="48" t="s">
        <v>46</v>
      </c>
      <c r="J102" s="47"/>
      <c r="K102" s="50">
        <v>3000</v>
      </c>
      <c r="L102" s="50">
        <f t="shared" si="2"/>
        <v>1988.5</v>
      </c>
      <c r="M102" s="50">
        <v>0</v>
      </c>
      <c r="N102" s="50">
        <v>1011.5</v>
      </c>
      <c r="O102" s="50"/>
      <c r="P102" s="50">
        <v>1011.5</v>
      </c>
      <c r="Q102" s="51" t="s">
        <v>2525</v>
      </c>
      <c r="R102" s="47"/>
      <c r="S102" s="47" t="s">
        <v>2526</v>
      </c>
      <c r="T102" s="47"/>
      <c r="U102" s="47">
        <v>17</v>
      </c>
      <c r="V102" s="47"/>
      <c r="W102" s="47" t="s">
        <v>2375</v>
      </c>
      <c r="X102" s="47"/>
      <c r="Z102" s="47"/>
      <c r="AA102" s="47"/>
      <c r="AB102" s="52"/>
      <c r="AC102" s="48">
        <v>1</v>
      </c>
      <c r="AD102" s="1" t="str">
        <f t="shared" si="3"/>
        <v>/17</v>
      </c>
      <c r="AF102" s="47" t="s">
        <v>2376</v>
      </c>
      <c r="AH102" s="54" t="e">
        <f>VLOOKUP(A102,批复明细375项!C:R,11,0)</f>
        <v>#N/A</v>
      </c>
      <c r="AI102" s="54" t="e">
        <f>VLOOKUP(A102,批复明细375项!C:R,12,0)</f>
        <v>#N/A</v>
      </c>
      <c r="AJ102" s="54" t="e">
        <f>VLOOKUP(A102,批复明细375项!C:R,13,0)</f>
        <v>#N/A</v>
      </c>
      <c r="AK102" s="54" t="e">
        <f>VLOOKUP(A102,批复明细375项!C:R,14,0)</f>
        <v>#N/A</v>
      </c>
      <c r="AL102" s="54" t="e">
        <f>VLOOKUP(A102,批复明细375项!C:R,15,0)</f>
        <v>#N/A</v>
      </c>
      <c r="AM102" s="54" t="e">
        <f>VLOOKUP(A102,批复明细375项!C:R,16,0)</f>
        <v>#N/A</v>
      </c>
    </row>
    <row r="103" ht="15" customHeight="1" spans="1:39">
      <c r="A103" s="47">
        <v>21000018247</v>
      </c>
      <c r="B103" s="47" t="s">
        <v>2369</v>
      </c>
      <c r="C103" s="47" t="s">
        <v>2522</v>
      </c>
      <c r="D103" s="48"/>
      <c r="E103" s="47">
        <v>23012</v>
      </c>
      <c r="F103" s="47" t="s">
        <v>2523</v>
      </c>
      <c r="G103" s="47"/>
      <c r="H103" s="47" t="s">
        <v>2524</v>
      </c>
      <c r="I103" s="48" t="s">
        <v>46</v>
      </c>
      <c r="J103" s="47"/>
      <c r="K103" s="50">
        <v>3000</v>
      </c>
      <c r="L103" s="50">
        <f t="shared" si="2"/>
        <v>1988.5</v>
      </c>
      <c r="M103" s="50">
        <v>0</v>
      </c>
      <c r="N103" s="50">
        <v>1011.5</v>
      </c>
      <c r="O103" s="50"/>
      <c r="P103" s="50">
        <v>1011.5</v>
      </c>
      <c r="Q103" s="51" t="s">
        <v>2525</v>
      </c>
      <c r="R103" s="47"/>
      <c r="S103" s="47" t="s">
        <v>2526</v>
      </c>
      <c r="T103" s="47"/>
      <c r="U103" s="47">
        <v>17</v>
      </c>
      <c r="V103" s="47"/>
      <c r="W103" s="47" t="s">
        <v>2375</v>
      </c>
      <c r="X103" s="47"/>
      <c r="Z103" s="47"/>
      <c r="AA103" s="47"/>
      <c r="AB103" s="52"/>
      <c r="AC103" s="48">
        <v>1</v>
      </c>
      <c r="AD103" s="1" t="str">
        <f t="shared" si="3"/>
        <v>/17</v>
      </c>
      <c r="AF103" s="47" t="s">
        <v>2376</v>
      </c>
      <c r="AH103" s="54" t="e">
        <f>VLOOKUP(A103,批复明细375项!C:R,11,0)</f>
        <v>#N/A</v>
      </c>
      <c r="AI103" s="54" t="e">
        <f>VLOOKUP(A103,批复明细375项!C:R,12,0)</f>
        <v>#N/A</v>
      </c>
      <c r="AJ103" s="54" t="e">
        <f>VLOOKUP(A103,批复明细375项!C:R,13,0)</f>
        <v>#N/A</v>
      </c>
      <c r="AK103" s="54" t="e">
        <f>VLOOKUP(A103,批复明细375项!C:R,14,0)</f>
        <v>#N/A</v>
      </c>
      <c r="AL103" s="54" t="e">
        <f>VLOOKUP(A103,批复明细375项!C:R,15,0)</f>
        <v>#N/A</v>
      </c>
      <c r="AM103" s="54" t="e">
        <f>VLOOKUP(A103,批复明细375项!C:R,16,0)</f>
        <v>#N/A</v>
      </c>
    </row>
    <row r="104" ht="15" customHeight="1" spans="1:39">
      <c r="A104" s="47">
        <v>21000018248</v>
      </c>
      <c r="B104" s="47" t="s">
        <v>2369</v>
      </c>
      <c r="C104" s="47" t="s">
        <v>2522</v>
      </c>
      <c r="D104" s="48"/>
      <c r="E104" s="47">
        <v>23012</v>
      </c>
      <c r="F104" s="47" t="s">
        <v>2523</v>
      </c>
      <c r="G104" s="47"/>
      <c r="H104" s="47" t="s">
        <v>2524</v>
      </c>
      <c r="I104" s="48" t="s">
        <v>46</v>
      </c>
      <c r="J104" s="47"/>
      <c r="K104" s="50">
        <v>3000</v>
      </c>
      <c r="L104" s="50">
        <f t="shared" si="2"/>
        <v>1988.5</v>
      </c>
      <c r="M104" s="50">
        <v>0</v>
      </c>
      <c r="N104" s="50">
        <v>1011.5</v>
      </c>
      <c r="O104" s="50"/>
      <c r="P104" s="50">
        <v>1011.5</v>
      </c>
      <c r="Q104" s="51" t="s">
        <v>2525</v>
      </c>
      <c r="R104" s="47"/>
      <c r="S104" s="47" t="s">
        <v>2526</v>
      </c>
      <c r="T104" s="47"/>
      <c r="U104" s="47">
        <v>15</v>
      </c>
      <c r="V104" s="47"/>
      <c r="W104" s="47" t="s">
        <v>2375</v>
      </c>
      <c r="X104" s="47"/>
      <c r="Z104" s="47"/>
      <c r="AA104" s="47"/>
      <c r="AB104" s="52"/>
      <c r="AC104" s="48">
        <v>1</v>
      </c>
      <c r="AD104" s="1" t="str">
        <f t="shared" si="3"/>
        <v>/15</v>
      </c>
      <c r="AF104" s="47" t="s">
        <v>2376</v>
      </c>
      <c r="AH104" s="54" t="e">
        <f>VLOOKUP(A104,批复明细375项!C:R,11,0)</f>
        <v>#N/A</v>
      </c>
      <c r="AI104" s="54" t="e">
        <f>VLOOKUP(A104,批复明细375项!C:R,12,0)</f>
        <v>#N/A</v>
      </c>
      <c r="AJ104" s="54" t="e">
        <f>VLOOKUP(A104,批复明细375项!C:R,13,0)</f>
        <v>#N/A</v>
      </c>
      <c r="AK104" s="54" t="e">
        <f>VLOOKUP(A104,批复明细375项!C:R,14,0)</f>
        <v>#N/A</v>
      </c>
      <c r="AL104" s="54" t="e">
        <f>VLOOKUP(A104,批复明细375项!C:R,15,0)</f>
        <v>#N/A</v>
      </c>
      <c r="AM104" s="54" t="e">
        <f>VLOOKUP(A104,批复明细375项!C:R,16,0)</f>
        <v>#N/A</v>
      </c>
    </row>
    <row r="105" ht="15" customHeight="1" spans="1:39">
      <c r="A105" s="47">
        <v>21000018249</v>
      </c>
      <c r="B105" s="47" t="s">
        <v>2369</v>
      </c>
      <c r="C105" s="47" t="s">
        <v>2522</v>
      </c>
      <c r="D105" s="48"/>
      <c r="E105" s="47">
        <v>23012</v>
      </c>
      <c r="F105" s="47" t="s">
        <v>2523</v>
      </c>
      <c r="G105" s="47"/>
      <c r="H105" s="47" t="s">
        <v>2524</v>
      </c>
      <c r="I105" s="48" t="s">
        <v>46</v>
      </c>
      <c r="J105" s="47"/>
      <c r="K105" s="50">
        <v>3000</v>
      </c>
      <c r="L105" s="50">
        <f t="shared" si="2"/>
        <v>1988.5</v>
      </c>
      <c r="M105" s="50">
        <v>0</v>
      </c>
      <c r="N105" s="50">
        <v>1011.5</v>
      </c>
      <c r="O105" s="50"/>
      <c r="P105" s="50">
        <v>1011.5</v>
      </c>
      <c r="Q105" s="51" t="s">
        <v>2525</v>
      </c>
      <c r="R105" s="47"/>
      <c r="S105" s="47" t="s">
        <v>2526</v>
      </c>
      <c r="T105" s="47"/>
      <c r="U105" s="47">
        <v>17</v>
      </c>
      <c r="V105" s="47"/>
      <c r="W105" s="47" t="s">
        <v>2375</v>
      </c>
      <c r="X105" s="47"/>
      <c r="Z105" s="47"/>
      <c r="AA105" s="47"/>
      <c r="AB105" s="52"/>
      <c r="AC105" s="48">
        <v>1</v>
      </c>
      <c r="AD105" s="1" t="str">
        <f t="shared" si="3"/>
        <v>/17</v>
      </c>
      <c r="AF105" s="47" t="s">
        <v>2400</v>
      </c>
      <c r="AH105" s="54" t="e">
        <f>VLOOKUP(A105,批复明细375项!C:R,11,0)</f>
        <v>#N/A</v>
      </c>
      <c r="AI105" s="54" t="e">
        <f>VLOOKUP(A105,批复明细375项!C:R,12,0)</f>
        <v>#N/A</v>
      </c>
      <c r="AJ105" s="54" t="e">
        <f>VLOOKUP(A105,批复明细375项!C:R,13,0)</f>
        <v>#N/A</v>
      </c>
      <c r="AK105" s="54" t="e">
        <f>VLOOKUP(A105,批复明细375项!C:R,14,0)</f>
        <v>#N/A</v>
      </c>
      <c r="AL105" s="54" t="e">
        <f>VLOOKUP(A105,批复明细375项!C:R,15,0)</f>
        <v>#N/A</v>
      </c>
      <c r="AM105" s="54" t="e">
        <f>VLOOKUP(A105,批复明细375项!C:R,16,0)</f>
        <v>#N/A</v>
      </c>
    </row>
    <row r="106" ht="15" customHeight="1" spans="1:39">
      <c r="A106" s="47">
        <v>21000018250</v>
      </c>
      <c r="B106" s="47" t="s">
        <v>2369</v>
      </c>
      <c r="C106" s="47" t="s">
        <v>2522</v>
      </c>
      <c r="D106" s="48"/>
      <c r="E106" s="47">
        <v>23012</v>
      </c>
      <c r="F106" s="47" t="s">
        <v>2523</v>
      </c>
      <c r="G106" s="47"/>
      <c r="H106" s="47" t="s">
        <v>2524</v>
      </c>
      <c r="I106" s="48" t="s">
        <v>46</v>
      </c>
      <c r="J106" s="47"/>
      <c r="K106" s="50">
        <v>3000</v>
      </c>
      <c r="L106" s="50">
        <f t="shared" si="2"/>
        <v>1988.5</v>
      </c>
      <c r="M106" s="50">
        <v>0</v>
      </c>
      <c r="N106" s="50">
        <v>1011.5</v>
      </c>
      <c r="O106" s="50"/>
      <c r="P106" s="50">
        <v>1011.5</v>
      </c>
      <c r="Q106" s="51" t="s">
        <v>2525</v>
      </c>
      <c r="R106" s="47"/>
      <c r="S106" s="47" t="s">
        <v>2526</v>
      </c>
      <c r="T106" s="47"/>
      <c r="U106" s="47">
        <v>15</v>
      </c>
      <c r="V106" s="47"/>
      <c r="W106" s="47" t="s">
        <v>2375</v>
      </c>
      <c r="X106" s="47"/>
      <c r="Z106" s="47"/>
      <c r="AA106" s="47"/>
      <c r="AB106" s="52"/>
      <c r="AC106" s="48">
        <v>1</v>
      </c>
      <c r="AD106" s="1" t="str">
        <f t="shared" si="3"/>
        <v>/15</v>
      </c>
      <c r="AF106" s="47" t="s">
        <v>2400</v>
      </c>
      <c r="AH106" s="54" t="e">
        <f>VLOOKUP(A106,批复明细375项!C:R,11,0)</f>
        <v>#N/A</v>
      </c>
      <c r="AI106" s="54" t="e">
        <f>VLOOKUP(A106,批复明细375项!C:R,12,0)</f>
        <v>#N/A</v>
      </c>
      <c r="AJ106" s="54" t="e">
        <f>VLOOKUP(A106,批复明细375项!C:R,13,0)</f>
        <v>#N/A</v>
      </c>
      <c r="AK106" s="54" t="e">
        <f>VLOOKUP(A106,批复明细375项!C:R,14,0)</f>
        <v>#N/A</v>
      </c>
      <c r="AL106" s="54" t="e">
        <f>VLOOKUP(A106,批复明细375项!C:R,15,0)</f>
        <v>#N/A</v>
      </c>
      <c r="AM106" s="54" t="e">
        <f>VLOOKUP(A106,批复明细375项!C:R,16,0)</f>
        <v>#N/A</v>
      </c>
    </row>
    <row r="107" ht="15" customHeight="1" spans="1:39">
      <c r="A107" s="47">
        <v>21000018251</v>
      </c>
      <c r="B107" s="47" t="s">
        <v>2369</v>
      </c>
      <c r="C107" s="47" t="s">
        <v>2522</v>
      </c>
      <c r="D107" s="48"/>
      <c r="E107" s="47">
        <v>23012</v>
      </c>
      <c r="F107" s="47" t="s">
        <v>2523</v>
      </c>
      <c r="G107" s="47"/>
      <c r="H107" s="47" t="s">
        <v>2524</v>
      </c>
      <c r="I107" s="48" t="s">
        <v>46</v>
      </c>
      <c r="J107" s="47"/>
      <c r="K107" s="50">
        <v>3000</v>
      </c>
      <c r="L107" s="50">
        <f t="shared" si="2"/>
        <v>1988.5</v>
      </c>
      <c r="M107" s="50">
        <v>0</v>
      </c>
      <c r="N107" s="50">
        <v>1011.5</v>
      </c>
      <c r="O107" s="50"/>
      <c r="P107" s="50">
        <v>1011.5</v>
      </c>
      <c r="Q107" s="51" t="s">
        <v>2525</v>
      </c>
      <c r="R107" s="47"/>
      <c r="S107" s="47" t="s">
        <v>2526</v>
      </c>
      <c r="T107" s="47"/>
      <c r="U107" s="47">
        <v>15</v>
      </c>
      <c r="V107" s="47"/>
      <c r="W107" s="47" t="s">
        <v>2375</v>
      </c>
      <c r="X107" s="47"/>
      <c r="Z107" s="47"/>
      <c r="AA107" s="47"/>
      <c r="AB107" s="52"/>
      <c r="AC107" s="48">
        <v>1</v>
      </c>
      <c r="AD107" s="1" t="str">
        <f t="shared" si="3"/>
        <v>/15</v>
      </c>
      <c r="AF107" s="47" t="s">
        <v>2400</v>
      </c>
      <c r="AH107" s="54" t="e">
        <f>VLOOKUP(A107,批复明细375项!C:R,11,0)</f>
        <v>#N/A</v>
      </c>
      <c r="AI107" s="54" t="e">
        <f>VLOOKUP(A107,批复明细375项!C:R,12,0)</f>
        <v>#N/A</v>
      </c>
      <c r="AJ107" s="54" t="e">
        <f>VLOOKUP(A107,批复明细375项!C:R,13,0)</f>
        <v>#N/A</v>
      </c>
      <c r="AK107" s="54" t="e">
        <f>VLOOKUP(A107,批复明细375项!C:R,14,0)</f>
        <v>#N/A</v>
      </c>
      <c r="AL107" s="54" t="e">
        <f>VLOOKUP(A107,批复明细375项!C:R,15,0)</f>
        <v>#N/A</v>
      </c>
      <c r="AM107" s="54" t="e">
        <f>VLOOKUP(A107,批复明细375项!C:R,16,0)</f>
        <v>#N/A</v>
      </c>
    </row>
    <row r="108" ht="15" customHeight="1" spans="1:39">
      <c r="A108" s="47">
        <v>21000018253</v>
      </c>
      <c r="B108" s="47" t="s">
        <v>2369</v>
      </c>
      <c r="C108" s="47" t="s">
        <v>2522</v>
      </c>
      <c r="D108" s="48"/>
      <c r="E108" s="47">
        <v>23012</v>
      </c>
      <c r="F108" s="47" t="s">
        <v>2523</v>
      </c>
      <c r="G108" s="47"/>
      <c r="H108" s="47" t="s">
        <v>2524</v>
      </c>
      <c r="I108" s="48" t="s">
        <v>46</v>
      </c>
      <c r="J108" s="47"/>
      <c r="K108" s="50">
        <v>3000</v>
      </c>
      <c r="L108" s="50">
        <f t="shared" si="2"/>
        <v>1988.5</v>
      </c>
      <c r="M108" s="50">
        <v>0</v>
      </c>
      <c r="N108" s="50">
        <v>1011.5</v>
      </c>
      <c r="O108" s="50"/>
      <c r="P108" s="50">
        <v>1011.5</v>
      </c>
      <c r="Q108" s="51" t="s">
        <v>2525</v>
      </c>
      <c r="R108" s="47"/>
      <c r="S108" s="47" t="s">
        <v>2526</v>
      </c>
      <c r="T108" s="47"/>
      <c r="U108" s="47">
        <v>15</v>
      </c>
      <c r="V108" s="47"/>
      <c r="W108" s="47" t="s">
        <v>2375</v>
      </c>
      <c r="X108" s="47"/>
      <c r="Z108" s="47"/>
      <c r="AA108" s="47"/>
      <c r="AB108" s="52"/>
      <c r="AC108" s="48">
        <v>1</v>
      </c>
      <c r="AD108" s="1" t="str">
        <f t="shared" si="3"/>
        <v>/15</v>
      </c>
      <c r="AF108" s="47" t="s">
        <v>2400</v>
      </c>
      <c r="AH108" s="54" t="e">
        <f>VLOOKUP(A108,批复明细375项!C:R,11,0)</f>
        <v>#N/A</v>
      </c>
      <c r="AI108" s="54" t="e">
        <f>VLOOKUP(A108,批复明细375项!C:R,12,0)</f>
        <v>#N/A</v>
      </c>
      <c r="AJ108" s="54" t="e">
        <f>VLOOKUP(A108,批复明细375项!C:R,13,0)</f>
        <v>#N/A</v>
      </c>
      <c r="AK108" s="54" t="e">
        <f>VLOOKUP(A108,批复明细375项!C:R,14,0)</f>
        <v>#N/A</v>
      </c>
      <c r="AL108" s="54" t="e">
        <f>VLOOKUP(A108,批复明细375项!C:R,15,0)</f>
        <v>#N/A</v>
      </c>
      <c r="AM108" s="54" t="e">
        <f>VLOOKUP(A108,批复明细375项!C:R,16,0)</f>
        <v>#N/A</v>
      </c>
    </row>
    <row r="109" ht="15" customHeight="1" spans="1:39">
      <c r="A109" s="47">
        <v>21000018258</v>
      </c>
      <c r="B109" s="47" t="s">
        <v>2369</v>
      </c>
      <c r="C109" s="47" t="s">
        <v>2522</v>
      </c>
      <c r="D109" s="48"/>
      <c r="E109" s="47">
        <v>23012</v>
      </c>
      <c r="F109" s="47" t="s">
        <v>2523</v>
      </c>
      <c r="G109" s="47"/>
      <c r="H109" s="47" t="s">
        <v>2524</v>
      </c>
      <c r="I109" s="48" t="s">
        <v>46</v>
      </c>
      <c r="J109" s="47"/>
      <c r="K109" s="50">
        <v>3000</v>
      </c>
      <c r="L109" s="50">
        <f t="shared" si="2"/>
        <v>1988.5</v>
      </c>
      <c r="M109" s="50">
        <v>0</v>
      </c>
      <c r="N109" s="50">
        <v>1011.5</v>
      </c>
      <c r="O109" s="50"/>
      <c r="P109" s="50">
        <v>1011.5</v>
      </c>
      <c r="Q109" s="51" t="s">
        <v>2525</v>
      </c>
      <c r="R109" s="47"/>
      <c r="S109" s="47" t="s">
        <v>2526</v>
      </c>
      <c r="T109" s="47"/>
      <c r="U109" s="47">
        <v>15</v>
      </c>
      <c r="V109" s="47"/>
      <c r="W109" s="47" t="s">
        <v>2375</v>
      </c>
      <c r="X109" s="47"/>
      <c r="Z109" s="47"/>
      <c r="AA109" s="47"/>
      <c r="AB109" s="52"/>
      <c r="AC109" s="48">
        <v>1</v>
      </c>
      <c r="AD109" s="1" t="str">
        <f t="shared" si="3"/>
        <v>/15</v>
      </c>
      <c r="AF109" s="47" t="s">
        <v>2400</v>
      </c>
      <c r="AH109" s="54" t="e">
        <f>VLOOKUP(A109,批复明细375项!C:R,11,0)</f>
        <v>#N/A</v>
      </c>
      <c r="AI109" s="54" t="e">
        <f>VLOOKUP(A109,批复明细375项!C:R,12,0)</f>
        <v>#N/A</v>
      </c>
      <c r="AJ109" s="54" t="e">
        <f>VLOOKUP(A109,批复明细375项!C:R,13,0)</f>
        <v>#N/A</v>
      </c>
      <c r="AK109" s="54" t="e">
        <f>VLOOKUP(A109,批复明细375项!C:R,14,0)</f>
        <v>#N/A</v>
      </c>
      <c r="AL109" s="54" t="e">
        <f>VLOOKUP(A109,批复明细375项!C:R,15,0)</f>
        <v>#N/A</v>
      </c>
      <c r="AM109" s="54" t="e">
        <f>VLOOKUP(A109,批复明细375项!C:R,16,0)</f>
        <v>#N/A</v>
      </c>
    </row>
    <row r="110" ht="15" customHeight="1" spans="1:39">
      <c r="A110" s="47">
        <v>21000105622</v>
      </c>
      <c r="B110" s="47" t="s">
        <v>2369</v>
      </c>
      <c r="C110" s="47" t="s">
        <v>2529</v>
      </c>
      <c r="D110" s="48"/>
      <c r="E110" s="47">
        <v>2010601</v>
      </c>
      <c r="F110" s="47" t="s">
        <v>2269</v>
      </c>
      <c r="G110" s="47"/>
      <c r="H110" s="47" t="s">
        <v>2524</v>
      </c>
      <c r="I110" s="48" t="s">
        <v>46</v>
      </c>
      <c r="J110" s="47"/>
      <c r="K110" s="50">
        <v>39</v>
      </c>
      <c r="L110" s="50">
        <f t="shared" si="2"/>
        <v>37.83</v>
      </c>
      <c r="M110" s="50">
        <v>0</v>
      </c>
      <c r="N110" s="50">
        <v>1.17</v>
      </c>
      <c r="O110" s="50"/>
      <c r="P110" s="50">
        <v>1.17</v>
      </c>
      <c r="Q110" s="51" t="s">
        <v>2530</v>
      </c>
      <c r="R110" s="47"/>
      <c r="S110" s="47" t="s">
        <v>2531</v>
      </c>
      <c r="T110" s="47"/>
      <c r="U110" s="47">
        <v>14</v>
      </c>
      <c r="V110" s="47"/>
      <c r="W110" s="47" t="s">
        <v>2375</v>
      </c>
      <c r="X110" s="47"/>
      <c r="Z110" s="47"/>
      <c r="AA110" s="47"/>
      <c r="AB110" s="52"/>
      <c r="AC110" s="48">
        <v>1</v>
      </c>
      <c r="AD110" s="1" t="str">
        <f t="shared" si="3"/>
        <v>/14</v>
      </c>
      <c r="AF110" s="47" t="s">
        <v>2400</v>
      </c>
      <c r="AH110" s="54" t="e">
        <f>VLOOKUP(A110,批复明细375项!C:R,11,0)</f>
        <v>#N/A</v>
      </c>
      <c r="AI110" s="54" t="e">
        <f>VLOOKUP(A110,批复明细375项!C:R,12,0)</f>
        <v>#N/A</v>
      </c>
      <c r="AJ110" s="54" t="e">
        <f>VLOOKUP(A110,批复明细375项!C:R,13,0)</f>
        <v>#N/A</v>
      </c>
      <c r="AK110" s="54" t="e">
        <f>VLOOKUP(A110,批复明细375项!C:R,14,0)</f>
        <v>#N/A</v>
      </c>
      <c r="AL110" s="54" t="e">
        <f>VLOOKUP(A110,批复明细375项!C:R,15,0)</f>
        <v>#N/A</v>
      </c>
      <c r="AM110" s="54" t="e">
        <f>VLOOKUP(A110,批复明细375项!C:R,16,0)</f>
        <v>#N/A</v>
      </c>
    </row>
    <row r="111" ht="15" customHeight="1" spans="1:39">
      <c r="A111" s="47">
        <v>21000116451</v>
      </c>
      <c r="B111" s="47" t="s">
        <v>2369</v>
      </c>
      <c r="C111" s="47" t="s">
        <v>2529</v>
      </c>
      <c r="D111" s="48"/>
      <c r="E111" s="47">
        <v>2010601</v>
      </c>
      <c r="F111" s="47" t="s">
        <v>2269</v>
      </c>
      <c r="G111" s="47"/>
      <c r="H111" s="47" t="s">
        <v>2524</v>
      </c>
      <c r="I111" s="48" t="s">
        <v>46</v>
      </c>
      <c r="J111" s="47"/>
      <c r="K111" s="50">
        <v>60</v>
      </c>
      <c r="L111" s="50">
        <f t="shared" si="2"/>
        <v>58.2</v>
      </c>
      <c r="M111" s="50">
        <v>0</v>
      </c>
      <c r="N111" s="50">
        <v>1.8</v>
      </c>
      <c r="O111" s="50"/>
      <c r="P111" s="50">
        <v>1.8</v>
      </c>
      <c r="Q111" s="51" t="s">
        <v>2532</v>
      </c>
      <c r="R111" s="47"/>
      <c r="S111" s="47" t="s">
        <v>2533</v>
      </c>
      <c r="T111" s="47"/>
      <c r="U111" s="47">
        <v>14</v>
      </c>
      <c r="V111" s="47"/>
      <c r="W111" s="47" t="s">
        <v>2375</v>
      </c>
      <c r="X111" s="47"/>
      <c r="Z111" s="47"/>
      <c r="AA111" s="47"/>
      <c r="AB111" s="52"/>
      <c r="AC111" s="48">
        <v>1</v>
      </c>
      <c r="AD111" s="1" t="str">
        <f t="shared" si="3"/>
        <v>/14</v>
      </c>
      <c r="AF111" s="47" t="s">
        <v>2400</v>
      </c>
      <c r="AH111" s="54" t="e">
        <f>VLOOKUP(A111,批复明细375项!C:R,11,0)</f>
        <v>#N/A</v>
      </c>
      <c r="AI111" s="54" t="e">
        <f>VLOOKUP(A111,批复明细375项!C:R,12,0)</f>
        <v>#N/A</v>
      </c>
      <c r="AJ111" s="54" t="e">
        <f>VLOOKUP(A111,批复明细375项!C:R,13,0)</f>
        <v>#N/A</v>
      </c>
      <c r="AK111" s="54" t="e">
        <f>VLOOKUP(A111,批复明细375项!C:R,14,0)</f>
        <v>#N/A</v>
      </c>
      <c r="AL111" s="54" t="e">
        <f>VLOOKUP(A111,批复明细375项!C:R,15,0)</f>
        <v>#N/A</v>
      </c>
      <c r="AM111" s="54" t="e">
        <f>VLOOKUP(A111,批复明细375项!C:R,16,0)</f>
        <v>#N/A</v>
      </c>
    </row>
    <row r="112" ht="15" customHeight="1" spans="1:39">
      <c r="A112" s="47">
        <v>21000066645</v>
      </c>
      <c r="B112" s="47" t="s">
        <v>2369</v>
      </c>
      <c r="C112" s="47" t="s">
        <v>1036</v>
      </c>
      <c r="D112" s="48"/>
      <c r="E112" s="47">
        <v>2010104</v>
      </c>
      <c r="F112" s="47" t="s">
        <v>2096</v>
      </c>
      <c r="G112" s="47"/>
      <c r="H112" s="47" t="s">
        <v>2524</v>
      </c>
      <c r="I112" s="48" t="s">
        <v>46</v>
      </c>
      <c r="J112" s="47"/>
      <c r="K112" s="50">
        <v>4658.12</v>
      </c>
      <c r="L112" s="50">
        <f t="shared" si="2"/>
        <v>4518.38</v>
      </c>
      <c r="M112" s="50">
        <v>0</v>
      </c>
      <c r="N112" s="50">
        <v>139.74</v>
      </c>
      <c r="O112" s="50"/>
      <c r="P112" s="50">
        <v>139.74</v>
      </c>
      <c r="Q112" s="51" t="s">
        <v>2498</v>
      </c>
      <c r="R112" s="47"/>
      <c r="S112" s="47" t="s">
        <v>166</v>
      </c>
      <c r="T112" s="47"/>
      <c r="U112" s="47">
        <v>6</v>
      </c>
      <c r="V112" s="47"/>
      <c r="W112" s="47" t="s">
        <v>2375</v>
      </c>
      <c r="X112" s="47"/>
      <c r="Z112" s="47"/>
      <c r="AA112" s="47"/>
      <c r="AB112" s="52"/>
      <c r="AC112" s="48">
        <v>1</v>
      </c>
      <c r="AD112" s="1" t="str">
        <f t="shared" si="3"/>
        <v>/6</v>
      </c>
      <c r="AF112" s="47" t="s">
        <v>2376</v>
      </c>
      <c r="AH112" s="54" t="e">
        <f>VLOOKUP(A112,批复明细375项!C:R,11,0)</f>
        <v>#N/A</v>
      </c>
      <c r="AI112" s="54" t="e">
        <f>VLOOKUP(A112,批复明细375项!C:R,12,0)</f>
        <v>#N/A</v>
      </c>
      <c r="AJ112" s="54" t="e">
        <f>VLOOKUP(A112,批复明细375项!C:R,13,0)</f>
        <v>#N/A</v>
      </c>
      <c r="AK112" s="54" t="e">
        <f>VLOOKUP(A112,批复明细375项!C:R,14,0)</f>
        <v>#N/A</v>
      </c>
      <c r="AL112" s="54" t="e">
        <f>VLOOKUP(A112,批复明细375项!C:R,15,0)</f>
        <v>#N/A</v>
      </c>
      <c r="AM112" s="54" t="e">
        <f>VLOOKUP(A112,批复明细375项!C:R,16,0)</f>
        <v>#N/A</v>
      </c>
    </row>
    <row r="113" ht="15" customHeight="1" spans="1:39">
      <c r="A113" s="47">
        <v>21000018051</v>
      </c>
      <c r="B113" s="47" t="s">
        <v>2369</v>
      </c>
      <c r="C113" s="47" t="s">
        <v>2534</v>
      </c>
      <c r="D113" s="48"/>
      <c r="E113" s="47">
        <v>20202</v>
      </c>
      <c r="F113" s="47" t="s">
        <v>147</v>
      </c>
      <c r="G113" s="47"/>
      <c r="H113" s="47" t="s">
        <v>2524</v>
      </c>
      <c r="I113" s="48" t="s">
        <v>46</v>
      </c>
      <c r="J113" s="47"/>
      <c r="K113" s="50">
        <v>42000</v>
      </c>
      <c r="L113" s="50">
        <f t="shared" si="2"/>
        <v>40740</v>
      </c>
      <c r="M113" s="50">
        <v>0</v>
      </c>
      <c r="N113" s="50">
        <v>1260</v>
      </c>
      <c r="O113" s="50"/>
      <c r="P113" s="50">
        <v>1260</v>
      </c>
      <c r="Q113" s="51" t="s">
        <v>2525</v>
      </c>
      <c r="R113" s="47"/>
      <c r="S113" s="47" t="s">
        <v>2535</v>
      </c>
      <c r="T113" s="47"/>
      <c r="U113" s="47">
        <v>15</v>
      </c>
      <c r="V113" s="47"/>
      <c r="W113" s="47" t="s">
        <v>2375</v>
      </c>
      <c r="X113" s="47"/>
      <c r="Z113" s="47"/>
      <c r="AA113" s="47"/>
      <c r="AB113" s="52"/>
      <c r="AC113" s="48">
        <v>1</v>
      </c>
      <c r="AD113" s="1" t="str">
        <f t="shared" si="3"/>
        <v>/15</v>
      </c>
      <c r="AF113" s="47" t="s">
        <v>2376</v>
      </c>
      <c r="AH113" s="54" t="e">
        <f>VLOOKUP(A113,批复明细375项!C:R,11,0)</f>
        <v>#N/A</v>
      </c>
      <c r="AI113" s="54" t="e">
        <f>VLOOKUP(A113,批复明细375项!C:R,12,0)</f>
        <v>#N/A</v>
      </c>
      <c r="AJ113" s="54" t="e">
        <f>VLOOKUP(A113,批复明细375项!C:R,13,0)</f>
        <v>#N/A</v>
      </c>
      <c r="AK113" s="54" t="e">
        <f>VLOOKUP(A113,批复明细375项!C:R,14,0)</f>
        <v>#N/A</v>
      </c>
      <c r="AL113" s="54" t="e">
        <f>VLOOKUP(A113,批复明细375项!C:R,15,0)</f>
        <v>#N/A</v>
      </c>
      <c r="AM113" s="54" t="e">
        <f>VLOOKUP(A113,批复明细375项!C:R,16,0)</f>
        <v>#N/A</v>
      </c>
    </row>
    <row r="114" ht="15" customHeight="1" spans="1:39">
      <c r="A114" s="47">
        <v>21000066630</v>
      </c>
      <c r="B114" s="47" t="s">
        <v>2369</v>
      </c>
      <c r="C114" s="47" t="s">
        <v>813</v>
      </c>
      <c r="D114" s="48"/>
      <c r="E114" s="47">
        <v>2010601</v>
      </c>
      <c r="F114" s="47" t="s">
        <v>2269</v>
      </c>
      <c r="G114" s="47"/>
      <c r="H114" s="47" t="s">
        <v>2524</v>
      </c>
      <c r="I114" s="48" t="s">
        <v>46</v>
      </c>
      <c r="J114" s="47"/>
      <c r="K114" s="50">
        <v>1025.64</v>
      </c>
      <c r="L114" s="50">
        <f t="shared" si="2"/>
        <v>994.87</v>
      </c>
      <c r="M114" s="50">
        <v>0</v>
      </c>
      <c r="N114" s="50">
        <v>30.77</v>
      </c>
      <c r="O114" s="50"/>
      <c r="P114" s="50">
        <v>30.77</v>
      </c>
      <c r="Q114" s="51" t="s">
        <v>2498</v>
      </c>
      <c r="R114" s="47"/>
      <c r="S114" s="47" t="s">
        <v>2536</v>
      </c>
      <c r="T114" s="47"/>
      <c r="U114" s="47">
        <v>17</v>
      </c>
      <c r="V114" s="47"/>
      <c r="W114" s="47" t="s">
        <v>2375</v>
      </c>
      <c r="X114" s="47"/>
      <c r="Z114" s="47"/>
      <c r="AA114" s="47"/>
      <c r="AB114" s="52"/>
      <c r="AC114" s="48">
        <v>1</v>
      </c>
      <c r="AD114" s="1" t="str">
        <f t="shared" si="3"/>
        <v>/17</v>
      </c>
      <c r="AF114" s="47" t="s">
        <v>2400</v>
      </c>
      <c r="AH114" s="54" t="e">
        <f>VLOOKUP(A114,批复明细375项!C:R,11,0)</f>
        <v>#N/A</v>
      </c>
      <c r="AI114" s="54" t="e">
        <f>VLOOKUP(A114,批复明细375项!C:R,12,0)</f>
        <v>#N/A</v>
      </c>
      <c r="AJ114" s="54" t="e">
        <f>VLOOKUP(A114,批复明细375项!C:R,13,0)</f>
        <v>#N/A</v>
      </c>
      <c r="AK114" s="54" t="e">
        <f>VLOOKUP(A114,批复明细375项!C:R,14,0)</f>
        <v>#N/A</v>
      </c>
      <c r="AL114" s="54" t="e">
        <f>VLOOKUP(A114,批复明细375项!C:R,15,0)</f>
        <v>#N/A</v>
      </c>
      <c r="AM114" s="54" t="e">
        <f>VLOOKUP(A114,批复明细375项!C:R,16,0)</f>
        <v>#N/A</v>
      </c>
    </row>
    <row r="115" ht="15" customHeight="1" spans="1:39">
      <c r="A115" s="47">
        <v>21000066662</v>
      </c>
      <c r="B115" s="47" t="s">
        <v>2369</v>
      </c>
      <c r="C115" s="47" t="s">
        <v>813</v>
      </c>
      <c r="D115" s="48"/>
      <c r="E115" s="47">
        <v>2010601</v>
      </c>
      <c r="F115" s="47" t="s">
        <v>2269</v>
      </c>
      <c r="G115" s="47"/>
      <c r="H115" s="47" t="s">
        <v>2524</v>
      </c>
      <c r="I115" s="48" t="s">
        <v>46</v>
      </c>
      <c r="J115" s="47"/>
      <c r="K115" s="50">
        <v>1025.64</v>
      </c>
      <c r="L115" s="50">
        <f t="shared" si="2"/>
        <v>994.87</v>
      </c>
      <c r="M115" s="50">
        <v>0</v>
      </c>
      <c r="N115" s="50">
        <v>30.77</v>
      </c>
      <c r="O115" s="50"/>
      <c r="P115" s="50">
        <v>30.77</v>
      </c>
      <c r="Q115" s="51" t="s">
        <v>2498</v>
      </c>
      <c r="R115" s="47"/>
      <c r="S115" s="47" t="s">
        <v>2536</v>
      </c>
      <c r="T115" s="47"/>
      <c r="U115" s="47">
        <v>16</v>
      </c>
      <c r="V115" s="47"/>
      <c r="W115" s="47" t="s">
        <v>2375</v>
      </c>
      <c r="X115" s="47"/>
      <c r="Z115" s="47"/>
      <c r="AA115" s="47"/>
      <c r="AB115" s="52"/>
      <c r="AC115" s="48">
        <v>1</v>
      </c>
      <c r="AD115" s="1" t="str">
        <f t="shared" si="3"/>
        <v>/16</v>
      </c>
      <c r="AF115" s="47" t="s">
        <v>2400</v>
      </c>
      <c r="AH115" s="54" t="e">
        <f>VLOOKUP(A115,批复明细375项!C:R,11,0)</f>
        <v>#N/A</v>
      </c>
      <c r="AI115" s="54" t="e">
        <f>VLOOKUP(A115,批复明细375项!C:R,12,0)</f>
        <v>#N/A</v>
      </c>
      <c r="AJ115" s="54" t="e">
        <f>VLOOKUP(A115,批复明细375项!C:R,13,0)</f>
        <v>#N/A</v>
      </c>
      <c r="AK115" s="54" t="e">
        <f>VLOOKUP(A115,批复明细375项!C:R,14,0)</f>
        <v>#N/A</v>
      </c>
      <c r="AL115" s="54" t="e">
        <f>VLOOKUP(A115,批复明细375项!C:R,15,0)</f>
        <v>#N/A</v>
      </c>
      <c r="AM115" s="54" t="e">
        <f>VLOOKUP(A115,批复明细375项!C:R,16,0)</f>
        <v>#N/A</v>
      </c>
    </row>
    <row r="116" ht="15" customHeight="1" spans="1:39">
      <c r="A116" s="47">
        <v>21000105488</v>
      </c>
      <c r="B116" s="47" t="s">
        <v>2369</v>
      </c>
      <c r="C116" s="47" t="s">
        <v>813</v>
      </c>
      <c r="D116" s="48"/>
      <c r="E116" s="47">
        <v>2010601</v>
      </c>
      <c r="F116" s="47" t="s">
        <v>2269</v>
      </c>
      <c r="G116" s="47"/>
      <c r="H116" s="47" t="s">
        <v>2524</v>
      </c>
      <c r="I116" s="48" t="s">
        <v>46</v>
      </c>
      <c r="J116" s="47"/>
      <c r="K116" s="50">
        <v>31.5</v>
      </c>
      <c r="L116" s="50">
        <f t="shared" si="2"/>
        <v>30.55</v>
      </c>
      <c r="M116" s="50">
        <v>0</v>
      </c>
      <c r="N116" s="50">
        <v>0.95</v>
      </c>
      <c r="O116" s="50"/>
      <c r="P116" s="50">
        <v>0.95</v>
      </c>
      <c r="Q116" s="51" t="s">
        <v>2530</v>
      </c>
      <c r="R116" s="47"/>
      <c r="S116" s="47" t="s">
        <v>132</v>
      </c>
      <c r="T116" s="47"/>
      <c r="U116" s="47">
        <v>14</v>
      </c>
      <c r="V116" s="47"/>
      <c r="W116" s="47" t="s">
        <v>2375</v>
      </c>
      <c r="X116" s="47"/>
      <c r="Z116" s="47"/>
      <c r="AA116" s="47"/>
      <c r="AB116" s="52"/>
      <c r="AC116" s="48">
        <v>1</v>
      </c>
      <c r="AD116" s="1" t="str">
        <f t="shared" si="3"/>
        <v>/14</v>
      </c>
      <c r="AF116" s="47" t="s">
        <v>2400</v>
      </c>
      <c r="AH116" s="54" t="e">
        <f>VLOOKUP(A116,批复明细375项!C:R,11,0)</f>
        <v>#N/A</v>
      </c>
      <c r="AI116" s="54" t="e">
        <f>VLOOKUP(A116,批复明细375项!C:R,12,0)</f>
        <v>#N/A</v>
      </c>
      <c r="AJ116" s="54" t="e">
        <f>VLOOKUP(A116,批复明细375项!C:R,13,0)</f>
        <v>#N/A</v>
      </c>
      <c r="AK116" s="54" t="e">
        <f>VLOOKUP(A116,批复明细375项!C:R,14,0)</f>
        <v>#N/A</v>
      </c>
      <c r="AL116" s="54" t="e">
        <f>VLOOKUP(A116,批复明细375项!C:R,15,0)</f>
        <v>#N/A</v>
      </c>
      <c r="AM116" s="54" t="e">
        <f>VLOOKUP(A116,批复明细375项!C:R,16,0)</f>
        <v>#N/A</v>
      </c>
    </row>
    <row r="117" ht="15" customHeight="1" spans="1:39">
      <c r="A117" s="47">
        <v>21000105620</v>
      </c>
      <c r="B117" s="47" t="s">
        <v>2369</v>
      </c>
      <c r="C117" s="47" t="s">
        <v>813</v>
      </c>
      <c r="D117" s="48"/>
      <c r="E117" s="47">
        <v>2010601</v>
      </c>
      <c r="F117" s="47" t="s">
        <v>2269</v>
      </c>
      <c r="G117" s="47"/>
      <c r="H117" s="47" t="s">
        <v>2524</v>
      </c>
      <c r="I117" s="48" t="s">
        <v>46</v>
      </c>
      <c r="J117" s="47"/>
      <c r="K117" s="50">
        <v>31.5</v>
      </c>
      <c r="L117" s="50">
        <f t="shared" si="2"/>
        <v>30.55</v>
      </c>
      <c r="M117" s="50">
        <v>0</v>
      </c>
      <c r="N117" s="50">
        <v>0.95</v>
      </c>
      <c r="O117" s="50"/>
      <c r="P117" s="50">
        <v>0.95</v>
      </c>
      <c r="Q117" s="51" t="s">
        <v>2530</v>
      </c>
      <c r="R117" s="47"/>
      <c r="S117" s="47" t="s">
        <v>2537</v>
      </c>
      <c r="T117" s="47"/>
      <c r="U117" s="47">
        <v>19</v>
      </c>
      <c r="V117" s="47"/>
      <c r="W117" s="47" t="s">
        <v>2375</v>
      </c>
      <c r="X117" s="47"/>
      <c r="Z117" s="47"/>
      <c r="AA117" s="47"/>
      <c r="AB117" s="52"/>
      <c r="AC117" s="48">
        <v>1</v>
      </c>
      <c r="AD117" s="1" t="str">
        <f t="shared" si="3"/>
        <v>/19</v>
      </c>
      <c r="AF117" s="47" t="s">
        <v>2376</v>
      </c>
      <c r="AH117" s="54" t="e">
        <f>VLOOKUP(A117,批复明细375项!C:R,11,0)</f>
        <v>#N/A</v>
      </c>
      <c r="AI117" s="54" t="e">
        <f>VLOOKUP(A117,批复明细375项!C:R,12,0)</f>
        <v>#N/A</v>
      </c>
      <c r="AJ117" s="54" t="e">
        <f>VLOOKUP(A117,批复明细375项!C:R,13,0)</f>
        <v>#N/A</v>
      </c>
      <c r="AK117" s="54" t="e">
        <f>VLOOKUP(A117,批复明细375项!C:R,14,0)</f>
        <v>#N/A</v>
      </c>
      <c r="AL117" s="54" t="e">
        <f>VLOOKUP(A117,批复明细375项!C:R,15,0)</f>
        <v>#N/A</v>
      </c>
      <c r="AM117" s="54" t="e">
        <f>VLOOKUP(A117,批复明细375项!C:R,16,0)</f>
        <v>#N/A</v>
      </c>
    </row>
    <row r="118" ht="15" customHeight="1" spans="1:39">
      <c r="A118" s="47">
        <v>21000105624</v>
      </c>
      <c r="B118" s="47" t="s">
        <v>2369</v>
      </c>
      <c r="C118" s="47" t="s">
        <v>813</v>
      </c>
      <c r="D118" s="48"/>
      <c r="E118" s="47">
        <v>2010601</v>
      </c>
      <c r="F118" s="47" t="s">
        <v>2269</v>
      </c>
      <c r="G118" s="47"/>
      <c r="H118" s="47" t="s">
        <v>2524</v>
      </c>
      <c r="I118" s="48" t="s">
        <v>46</v>
      </c>
      <c r="J118" s="47"/>
      <c r="K118" s="50">
        <v>39</v>
      </c>
      <c r="L118" s="50">
        <f t="shared" si="2"/>
        <v>37.83</v>
      </c>
      <c r="M118" s="50">
        <v>0</v>
      </c>
      <c r="N118" s="50">
        <v>1.17</v>
      </c>
      <c r="O118" s="50"/>
      <c r="P118" s="50">
        <v>1.17</v>
      </c>
      <c r="Q118" s="51" t="s">
        <v>2530</v>
      </c>
      <c r="R118" s="47"/>
      <c r="S118" s="47" t="s">
        <v>2538</v>
      </c>
      <c r="T118" s="47"/>
      <c r="U118" s="47">
        <v>19</v>
      </c>
      <c r="V118" s="47"/>
      <c r="W118" s="47" t="s">
        <v>2375</v>
      </c>
      <c r="X118" s="47"/>
      <c r="Z118" s="47"/>
      <c r="AA118" s="47"/>
      <c r="AB118" s="52"/>
      <c r="AC118" s="48">
        <v>1</v>
      </c>
      <c r="AD118" s="1" t="str">
        <f t="shared" si="3"/>
        <v>/19</v>
      </c>
      <c r="AF118" s="47" t="s">
        <v>2376</v>
      </c>
      <c r="AH118" s="54" t="e">
        <f>VLOOKUP(A118,批复明细375项!C:R,11,0)</f>
        <v>#N/A</v>
      </c>
      <c r="AI118" s="54" t="e">
        <f>VLOOKUP(A118,批复明细375项!C:R,12,0)</f>
        <v>#N/A</v>
      </c>
      <c r="AJ118" s="54" t="e">
        <f>VLOOKUP(A118,批复明细375项!C:R,13,0)</f>
        <v>#N/A</v>
      </c>
      <c r="AK118" s="54" t="e">
        <f>VLOOKUP(A118,批复明细375项!C:R,14,0)</f>
        <v>#N/A</v>
      </c>
      <c r="AL118" s="54" t="e">
        <f>VLOOKUP(A118,批复明细375项!C:R,15,0)</f>
        <v>#N/A</v>
      </c>
      <c r="AM118" s="54" t="e">
        <f>VLOOKUP(A118,批复明细375项!C:R,16,0)</f>
        <v>#N/A</v>
      </c>
    </row>
    <row r="119" ht="15" customHeight="1" spans="1:39">
      <c r="A119" s="47">
        <v>21000105626</v>
      </c>
      <c r="B119" s="47" t="s">
        <v>2369</v>
      </c>
      <c r="C119" s="47" t="s">
        <v>813</v>
      </c>
      <c r="D119" s="48"/>
      <c r="E119" s="47">
        <v>2010601</v>
      </c>
      <c r="F119" s="47" t="s">
        <v>2269</v>
      </c>
      <c r="G119" s="47"/>
      <c r="H119" s="47" t="s">
        <v>2524</v>
      </c>
      <c r="I119" s="48" t="s">
        <v>46</v>
      </c>
      <c r="J119" s="47"/>
      <c r="K119" s="50">
        <v>49.5</v>
      </c>
      <c r="L119" s="50">
        <f t="shared" si="2"/>
        <v>48.01</v>
      </c>
      <c r="M119" s="50">
        <v>0</v>
      </c>
      <c r="N119" s="50">
        <v>1.49</v>
      </c>
      <c r="O119" s="50"/>
      <c r="P119" s="50">
        <v>1.49</v>
      </c>
      <c r="Q119" s="51" t="s">
        <v>2530</v>
      </c>
      <c r="R119" s="47"/>
      <c r="S119" s="47" t="s">
        <v>2539</v>
      </c>
      <c r="T119" s="47"/>
      <c r="U119" s="47">
        <v>18</v>
      </c>
      <c r="V119" s="47"/>
      <c r="W119" s="47" t="s">
        <v>2375</v>
      </c>
      <c r="X119" s="47"/>
      <c r="Z119" s="47"/>
      <c r="AA119" s="47"/>
      <c r="AB119" s="52"/>
      <c r="AC119" s="48">
        <v>1</v>
      </c>
      <c r="AD119" s="1" t="str">
        <f t="shared" si="3"/>
        <v>/18</v>
      </c>
      <c r="AF119" s="47" t="s">
        <v>2376</v>
      </c>
      <c r="AH119" s="54" t="e">
        <f>VLOOKUP(A119,批复明细375项!C:R,11,0)</f>
        <v>#N/A</v>
      </c>
      <c r="AI119" s="54" t="e">
        <f>VLOOKUP(A119,批复明细375项!C:R,12,0)</f>
        <v>#N/A</v>
      </c>
      <c r="AJ119" s="54" t="e">
        <f>VLOOKUP(A119,批复明细375项!C:R,13,0)</f>
        <v>#N/A</v>
      </c>
      <c r="AK119" s="54" t="e">
        <f>VLOOKUP(A119,批复明细375项!C:R,14,0)</f>
        <v>#N/A</v>
      </c>
      <c r="AL119" s="54" t="e">
        <f>VLOOKUP(A119,批复明细375项!C:R,15,0)</f>
        <v>#N/A</v>
      </c>
      <c r="AM119" s="54" t="e">
        <f>VLOOKUP(A119,批复明细375项!C:R,16,0)</f>
        <v>#N/A</v>
      </c>
    </row>
    <row r="120" ht="15" customHeight="1" spans="1:39">
      <c r="A120" s="47">
        <v>21000105628</v>
      </c>
      <c r="B120" s="47" t="s">
        <v>2369</v>
      </c>
      <c r="C120" s="47" t="s">
        <v>813</v>
      </c>
      <c r="D120" s="48"/>
      <c r="E120" s="47">
        <v>2010601</v>
      </c>
      <c r="F120" s="47" t="s">
        <v>2269</v>
      </c>
      <c r="G120" s="47"/>
      <c r="H120" s="47" t="s">
        <v>2524</v>
      </c>
      <c r="I120" s="48" t="s">
        <v>46</v>
      </c>
      <c r="J120" s="47"/>
      <c r="K120" s="50">
        <v>31.5</v>
      </c>
      <c r="L120" s="50">
        <f t="shared" si="2"/>
        <v>30.55</v>
      </c>
      <c r="M120" s="50">
        <v>0</v>
      </c>
      <c r="N120" s="50">
        <v>0.95</v>
      </c>
      <c r="O120" s="50"/>
      <c r="P120" s="50">
        <v>0.95</v>
      </c>
      <c r="Q120" s="51" t="s">
        <v>2530</v>
      </c>
      <c r="R120" s="47"/>
      <c r="S120" s="47" t="s">
        <v>132</v>
      </c>
      <c r="T120" s="47"/>
      <c r="U120" s="47">
        <v>18</v>
      </c>
      <c r="V120" s="47"/>
      <c r="W120" s="47" t="s">
        <v>2375</v>
      </c>
      <c r="X120" s="47"/>
      <c r="Z120" s="47"/>
      <c r="AA120" s="47"/>
      <c r="AB120" s="52"/>
      <c r="AC120" s="48">
        <v>1</v>
      </c>
      <c r="AD120" s="1" t="str">
        <f t="shared" si="3"/>
        <v>/18</v>
      </c>
      <c r="AF120" s="47" t="s">
        <v>2376</v>
      </c>
      <c r="AH120" s="54" t="e">
        <f>VLOOKUP(A120,批复明细375项!C:R,11,0)</f>
        <v>#N/A</v>
      </c>
      <c r="AI120" s="54" t="e">
        <f>VLOOKUP(A120,批复明细375项!C:R,12,0)</f>
        <v>#N/A</v>
      </c>
      <c r="AJ120" s="54" t="e">
        <f>VLOOKUP(A120,批复明细375项!C:R,13,0)</f>
        <v>#N/A</v>
      </c>
      <c r="AK120" s="54" t="e">
        <f>VLOOKUP(A120,批复明细375项!C:R,14,0)</f>
        <v>#N/A</v>
      </c>
      <c r="AL120" s="54" t="e">
        <f>VLOOKUP(A120,批复明细375项!C:R,15,0)</f>
        <v>#N/A</v>
      </c>
      <c r="AM120" s="54" t="e">
        <f>VLOOKUP(A120,批复明细375项!C:R,16,0)</f>
        <v>#N/A</v>
      </c>
    </row>
    <row r="121" ht="15" customHeight="1" spans="1:39">
      <c r="A121" s="47">
        <v>21000105629</v>
      </c>
      <c r="B121" s="47" t="s">
        <v>2369</v>
      </c>
      <c r="C121" s="47" t="s">
        <v>813</v>
      </c>
      <c r="D121" s="48"/>
      <c r="E121" s="47">
        <v>2010601</v>
      </c>
      <c r="F121" s="47" t="s">
        <v>2269</v>
      </c>
      <c r="G121" s="47"/>
      <c r="H121" s="47" t="s">
        <v>2524</v>
      </c>
      <c r="I121" s="48" t="s">
        <v>46</v>
      </c>
      <c r="J121" s="47"/>
      <c r="K121" s="50">
        <v>61.5</v>
      </c>
      <c r="L121" s="50">
        <f t="shared" si="2"/>
        <v>59.65</v>
      </c>
      <c r="M121" s="50">
        <v>0</v>
      </c>
      <c r="N121" s="50">
        <v>1.85</v>
      </c>
      <c r="O121" s="50"/>
      <c r="P121" s="50">
        <v>1.85</v>
      </c>
      <c r="Q121" s="51" t="s">
        <v>2530</v>
      </c>
      <c r="R121" s="47"/>
      <c r="S121" s="47" t="s">
        <v>2540</v>
      </c>
      <c r="T121" s="47"/>
      <c r="U121" s="47">
        <v>18</v>
      </c>
      <c r="V121" s="47"/>
      <c r="W121" s="47" t="s">
        <v>2375</v>
      </c>
      <c r="X121" s="47"/>
      <c r="Z121" s="47"/>
      <c r="AA121" s="47"/>
      <c r="AB121" s="52"/>
      <c r="AC121" s="48">
        <v>1</v>
      </c>
      <c r="AD121" s="1" t="str">
        <f t="shared" si="3"/>
        <v>/18</v>
      </c>
      <c r="AF121" s="47" t="s">
        <v>2376</v>
      </c>
      <c r="AH121" s="54" t="e">
        <f>VLOOKUP(A121,批复明细375项!C:R,11,0)</f>
        <v>#N/A</v>
      </c>
      <c r="AI121" s="54" t="e">
        <f>VLOOKUP(A121,批复明细375项!C:R,12,0)</f>
        <v>#N/A</v>
      </c>
      <c r="AJ121" s="54" t="e">
        <f>VLOOKUP(A121,批复明细375项!C:R,13,0)</f>
        <v>#N/A</v>
      </c>
      <c r="AK121" s="54" t="e">
        <f>VLOOKUP(A121,批复明细375项!C:R,14,0)</f>
        <v>#N/A</v>
      </c>
      <c r="AL121" s="54" t="e">
        <f>VLOOKUP(A121,批复明细375项!C:R,15,0)</f>
        <v>#N/A</v>
      </c>
      <c r="AM121" s="54" t="e">
        <f>VLOOKUP(A121,批复明细375项!C:R,16,0)</f>
        <v>#N/A</v>
      </c>
    </row>
    <row r="122" ht="15" customHeight="1" spans="1:39">
      <c r="A122" s="47">
        <v>21000106436</v>
      </c>
      <c r="B122" s="47" t="s">
        <v>2369</v>
      </c>
      <c r="C122" s="47" t="s">
        <v>2541</v>
      </c>
      <c r="D122" s="48"/>
      <c r="E122" s="47">
        <v>2320901</v>
      </c>
      <c r="F122" s="47" t="s">
        <v>2264</v>
      </c>
      <c r="G122" s="47"/>
      <c r="H122" s="47" t="s">
        <v>2524</v>
      </c>
      <c r="I122" s="48" t="s">
        <v>46</v>
      </c>
      <c r="J122" s="47"/>
      <c r="K122" s="50">
        <v>315</v>
      </c>
      <c r="L122" s="50">
        <f t="shared" si="2"/>
        <v>280.09</v>
      </c>
      <c r="M122" s="50">
        <v>0</v>
      </c>
      <c r="N122" s="50">
        <v>34.91</v>
      </c>
      <c r="O122" s="50"/>
      <c r="P122" s="50">
        <v>34.91</v>
      </c>
      <c r="Q122" s="51" t="s">
        <v>2530</v>
      </c>
      <c r="R122" s="47"/>
      <c r="S122" s="47" t="s">
        <v>2542</v>
      </c>
      <c r="T122" s="47"/>
      <c r="U122" s="47">
        <v>7</v>
      </c>
      <c r="V122" s="47"/>
      <c r="W122" s="47" t="s">
        <v>2375</v>
      </c>
      <c r="X122" s="47"/>
      <c r="Z122" s="47"/>
      <c r="AA122" s="47"/>
      <c r="AB122" s="52"/>
      <c r="AC122" s="48">
        <v>1</v>
      </c>
      <c r="AD122" s="1" t="str">
        <f t="shared" si="3"/>
        <v>/7</v>
      </c>
      <c r="AF122" s="47" t="s">
        <v>2376</v>
      </c>
      <c r="AH122" s="54" t="e">
        <f>VLOOKUP(A122,批复明细375项!C:R,11,0)</f>
        <v>#N/A</v>
      </c>
      <c r="AI122" s="54" t="e">
        <f>VLOOKUP(A122,批复明细375项!C:R,12,0)</f>
        <v>#N/A</v>
      </c>
      <c r="AJ122" s="54" t="e">
        <f>VLOOKUP(A122,批复明细375项!C:R,13,0)</f>
        <v>#N/A</v>
      </c>
      <c r="AK122" s="54" t="e">
        <f>VLOOKUP(A122,批复明细375项!C:R,14,0)</f>
        <v>#N/A</v>
      </c>
      <c r="AL122" s="54" t="e">
        <f>VLOOKUP(A122,批复明细375项!C:R,15,0)</f>
        <v>#N/A</v>
      </c>
      <c r="AM122" s="54" t="e">
        <f>VLOOKUP(A122,批复明细375项!C:R,16,0)</f>
        <v>#N/A</v>
      </c>
    </row>
    <row r="123" ht="15" customHeight="1" spans="1:39">
      <c r="A123" s="47">
        <v>21000094229</v>
      </c>
      <c r="B123" s="47" t="s">
        <v>2369</v>
      </c>
      <c r="C123" s="47" t="s">
        <v>2543</v>
      </c>
      <c r="D123" s="48"/>
      <c r="E123" s="47">
        <v>20212</v>
      </c>
      <c r="F123" s="47" t="s">
        <v>2544</v>
      </c>
      <c r="G123" s="47"/>
      <c r="H123" s="47" t="s">
        <v>2524</v>
      </c>
      <c r="I123" s="48" t="s">
        <v>46</v>
      </c>
      <c r="J123" s="47"/>
      <c r="K123" s="50">
        <v>16171</v>
      </c>
      <c r="L123" s="50">
        <f t="shared" si="2"/>
        <v>15685.85</v>
      </c>
      <c r="M123" s="50">
        <v>0</v>
      </c>
      <c r="N123" s="50">
        <v>485.15</v>
      </c>
      <c r="O123" s="50"/>
      <c r="P123" s="50">
        <v>485.15</v>
      </c>
      <c r="Q123" s="51" t="s">
        <v>2545</v>
      </c>
      <c r="R123" s="47"/>
      <c r="S123" s="47" t="s">
        <v>2546</v>
      </c>
      <c r="T123" s="47"/>
      <c r="U123" s="47">
        <v>6</v>
      </c>
      <c r="V123" s="47"/>
      <c r="W123" s="47" t="s">
        <v>2375</v>
      </c>
      <c r="X123" s="47"/>
      <c r="Z123" s="47"/>
      <c r="AA123" s="47"/>
      <c r="AB123" s="52"/>
      <c r="AC123" s="48">
        <v>1</v>
      </c>
      <c r="AD123" s="1" t="str">
        <f t="shared" si="3"/>
        <v>/6</v>
      </c>
      <c r="AF123" s="47" t="s">
        <v>2376</v>
      </c>
      <c r="AH123" s="54" t="e">
        <f>VLOOKUP(A123,批复明细375项!C:R,11,0)</f>
        <v>#N/A</v>
      </c>
      <c r="AI123" s="54" t="e">
        <f>VLOOKUP(A123,批复明细375项!C:R,12,0)</f>
        <v>#N/A</v>
      </c>
      <c r="AJ123" s="54" t="e">
        <f>VLOOKUP(A123,批复明细375项!C:R,13,0)</f>
        <v>#N/A</v>
      </c>
      <c r="AK123" s="54" t="e">
        <f>VLOOKUP(A123,批复明细375项!C:R,14,0)</f>
        <v>#N/A</v>
      </c>
      <c r="AL123" s="54" t="e">
        <f>VLOOKUP(A123,批复明细375项!C:R,15,0)</f>
        <v>#N/A</v>
      </c>
      <c r="AM123" s="54" t="e">
        <f>VLOOKUP(A123,批复明细375项!C:R,16,0)</f>
        <v>#N/A</v>
      </c>
    </row>
    <row r="124" ht="15" customHeight="1" spans="1:39">
      <c r="A124" s="47">
        <v>21000094239</v>
      </c>
      <c r="B124" s="47" t="s">
        <v>2369</v>
      </c>
      <c r="C124" s="47" t="s">
        <v>2543</v>
      </c>
      <c r="D124" s="48"/>
      <c r="E124" s="47">
        <v>20212</v>
      </c>
      <c r="F124" s="47" t="s">
        <v>2544</v>
      </c>
      <c r="G124" s="47"/>
      <c r="H124" s="47" t="s">
        <v>2524</v>
      </c>
      <c r="I124" s="48" t="s">
        <v>46</v>
      </c>
      <c r="J124" s="47"/>
      <c r="K124" s="50">
        <v>16171</v>
      </c>
      <c r="L124" s="50">
        <f t="shared" si="2"/>
        <v>15685.85</v>
      </c>
      <c r="M124" s="50">
        <v>0</v>
      </c>
      <c r="N124" s="50">
        <v>485.15</v>
      </c>
      <c r="O124" s="50"/>
      <c r="P124" s="50">
        <v>485.15</v>
      </c>
      <c r="Q124" s="51" t="s">
        <v>2545</v>
      </c>
      <c r="R124" s="47"/>
      <c r="S124" s="47" t="s">
        <v>2546</v>
      </c>
      <c r="T124" s="47"/>
      <c r="U124" s="47">
        <v>13</v>
      </c>
      <c r="V124" s="47"/>
      <c r="W124" s="47" t="s">
        <v>2375</v>
      </c>
      <c r="X124" s="47"/>
      <c r="Z124" s="47"/>
      <c r="AA124" s="47"/>
      <c r="AB124" s="52"/>
      <c r="AC124" s="48">
        <v>1</v>
      </c>
      <c r="AD124" s="1" t="str">
        <f t="shared" si="3"/>
        <v>/13</v>
      </c>
      <c r="AF124" s="47" t="s">
        <v>2400</v>
      </c>
      <c r="AH124" s="54" t="e">
        <f>VLOOKUP(A124,批复明细375项!C:R,11,0)</f>
        <v>#N/A</v>
      </c>
      <c r="AI124" s="54" t="e">
        <f>VLOOKUP(A124,批复明细375项!C:R,12,0)</f>
        <v>#N/A</v>
      </c>
      <c r="AJ124" s="54" t="e">
        <f>VLOOKUP(A124,批复明细375项!C:R,13,0)</f>
        <v>#N/A</v>
      </c>
      <c r="AK124" s="54" t="e">
        <f>VLOOKUP(A124,批复明细375项!C:R,14,0)</f>
        <v>#N/A</v>
      </c>
      <c r="AL124" s="54" t="e">
        <f>VLOOKUP(A124,批复明细375项!C:R,15,0)</f>
        <v>#N/A</v>
      </c>
      <c r="AM124" s="54" t="e">
        <f>VLOOKUP(A124,批复明细375项!C:R,16,0)</f>
        <v>#N/A</v>
      </c>
    </row>
    <row r="125" ht="15" customHeight="1" spans="1:39">
      <c r="A125" s="47">
        <v>21000105367</v>
      </c>
      <c r="B125" s="47" t="s">
        <v>2369</v>
      </c>
      <c r="C125" s="47" t="s">
        <v>1036</v>
      </c>
      <c r="D125" s="48"/>
      <c r="E125" s="47">
        <v>2010104</v>
      </c>
      <c r="F125" s="47" t="s">
        <v>2096</v>
      </c>
      <c r="G125" s="47"/>
      <c r="H125" s="47" t="s">
        <v>2524</v>
      </c>
      <c r="I125" s="48" t="s">
        <v>46</v>
      </c>
      <c r="J125" s="47"/>
      <c r="K125" s="50">
        <v>224.4</v>
      </c>
      <c r="L125" s="50">
        <f t="shared" si="2"/>
        <v>217.67</v>
      </c>
      <c r="M125" s="50">
        <v>0</v>
      </c>
      <c r="N125" s="50">
        <v>6.73</v>
      </c>
      <c r="O125" s="50"/>
      <c r="P125" s="50">
        <v>6.73</v>
      </c>
      <c r="Q125" s="51" t="s">
        <v>2530</v>
      </c>
      <c r="R125" s="47"/>
      <c r="S125" s="47" t="s">
        <v>108</v>
      </c>
      <c r="T125" s="47"/>
      <c r="U125" s="47">
        <v>15</v>
      </c>
      <c r="V125" s="47"/>
      <c r="W125" s="47" t="s">
        <v>2375</v>
      </c>
      <c r="X125" s="47"/>
      <c r="Z125" s="47"/>
      <c r="AA125" s="47"/>
      <c r="AB125" s="52"/>
      <c r="AC125" s="48">
        <v>1</v>
      </c>
      <c r="AD125" s="1" t="str">
        <f t="shared" si="3"/>
        <v>/15</v>
      </c>
      <c r="AF125" s="47" t="s">
        <v>2400</v>
      </c>
      <c r="AH125" s="54" t="e">
        <f>VLOOKUP(A125,批复明细375项!C:R,11,0)</f>
        <v>#N/A</v>
      </c>
      <c r="AI125" s="54" t="e">
        <f>VLOOKUP(A125,批复明细375项!C:R,12,0)</f>
        <v>#N/A</v>
      </c>
      <c r="AJ125" s="54" t="e">
        <f>VLOOKUP(A125,批复明细375项!C:R,13,0)</f>
        <v>#N/A</v>
      </c>
      <c r="AK125" s="54" t="e">
        <f>VLOOKUP(A125,批复明细375项!C:R,14,0)</f>
        <v>#N/A</v>
      </c>
      <c r="AL125" s="54" t="e">
        <f>VLOOKUP(A125,批复明细375项!C:R,15,0)</f>
        <v>#N/A</v>
      </c>
      <c r="AM125" s="54" t="e">
        <f>VLOOKUP(A125,批复明细375项!C:R,16,0)</f>
        <v>#N/A</v>
      </c>
    </row>
    <row r="126" ht="15" customHeight="1" spans="1:39">
      <c r="A126" s="47">
        <v>13000004910</v>
      </c>
      <c r="B126" s="47" t="s">
        <v>2369</v>
      </c>
      <c r="C126" s="47" t="s">
        <v>2547</v>
      </c>
      <c r="D126" s="48"/>
      <c r="E126" s="47" t="e">
        <v>#N/A</v>
      </c>
      <c r="F126" s="47" t="e">
        <v>#N/A</v>
      </c>
      <c r="G126" s="47"/>
      <c r="H126" s="47" t="s">
        <v>2548</v>
      </c>
      <c r="I126" s="48" t="s">
        <v>46</v>
      </c>
      <c r="J126" s="47"/>
      <c r="K126" s="50">
        <v>899366.37</v>
      </c>
      <c r="L126" s="50">
        <f t="shared" si="2"/>
        <v>21809.63</v>
      </c>
      <c r="M126" s="50">
        <v>0</v>
      </c>
      <c r="N126" s="50">
        <v>877556.74</v>
      </c>
      <c r="O126" s="50"/>
      <c r="P126" s="50">
        <v>877556.74</v>
      </c>
      <c r="Q126" s="51" t="s">
        <v>2549</v>
      </c>
      <c r="R126" s="47"/>
      <c r="S126" s="47" t="s">
        <v>2550</v>
      </c>
      <c r="T126" s="47"/>
      <c r="U126" s="47">
        <v>7</v>
      </c>
      <c r="V126" s="47"/>
      <c r="W126" s="47" t="s">
        <v>2375</v>
      </c>
      <c r="X126" s="47"/>
      <c r="Z126" s="47"/>
      <c r="AA126" s="47"/>
      <c r="AB126" s="52"/>
      <c r="AC126" s="48">
        <v>1</v>
      </c>
      <c r="AD126" s="1" t="str">
        <f t="shared" si="3"/>
        <v>/7</v>
      </c>
      <c r="AF126" s="47" t="s">
        <v>2376</v>
      </c>
      <c r="AH126" s="54" t="e">
        <f>VLOOKUP(A126,批复明细375项!C:R,11,0)</f>
        <v>#N/A</v>
      </c>
      <c r="AI126" s="54" t="e">
        <f>VLOOKUP(A126,批复明细375项!C:R,12,0)</f>
        <v>#N/A</v>
      </c>
      <c r="AJ126" s="54" t="e">
        <f>VLOOKUP(A126,批复明细375项!C:R,13,0)</f>
        <v>#N/A</v>
      </c>
      <c r="AK126" s="54" t="e">
        <f>VLOOKUP(A126,批复明细375项!C:R,14,0)</f>
        <v>#N/A</v>
      </c>
      <c r="AL126" s="54" t="e">
        <f>VLOOKUP(A126,批复明细375项!C:R,15,0)</f>
        <v>#N/A</v>
      </c>
      <c r="AM126" s="54" t="e">
        <f>VLOOKUP(A126,批复明细375项!C:R,16,0)</f>
        <v>#N/A</v>
      </c>
    </row>
    <row r="127" ht="15" customHeight="1" spans="1:39">
      <c r="A127" s="47">
        <v>21000033356</v>
      </c>
      <c r="B127" s="47" t="s">
        <v>2369</v>
      </c>
      <c r="C127" s="47" t="s">
        <v>2551</v>
      </c>
      <c r="D127" s="48"/>
      <c r="E127" s="47" t="e">
        <v>#N/A</v>
      </c>
      <c r="F127" s="47" t="e">
        <v>#N/A</v>
      </c>
      <c r="G127" s="47"/>
      <c r="H127" s="47" t="s">
        <v>2552</v>
      </c>
      <c r="I127" s="48" t="s">
        <v>46</v>
      </c>
      <c r="J127" s="47"/>
      <c r="K127" s="50">
        <v>1039960</v>
      </c>
      <c r="L127" s="50">
        <f t="shared" si="2"/>
        <v>1008761.2</v>
      </c>
      <c r="M127" s="50">
        <v>0</v>
      </c>
      <c r="N127" s="50">
        <v>31198.8</v>
      </c>
      <c r="O127" s="50"/>
      <c r="P127" s="50">
        <v>31198.8</v>
      </c>
      <c r="Q127" s="51" t="s">
        <v>2553</v>
      </c>
      <c r="R127" s="47"/>
      <c r="S127" s="47" t="s">
        <v>2551</v>
      </c>
      <c r="T127" s="47"/>
      <c r="U127" s="47">
        <v>6</v>
      </c>
      <c r="V127" s="47"/>
      <c r="W127" s="47" t="s">
        <v>2375</v>
      </c>
      <c r="X127" s="47"/>
      <c r="Z127" s="47"/>
      <c r="AA127" s="47"/>
      <c r="AB127" s="52"/>
      <c r="AC127" s="48">
        <v>1</v>
      </c>
      <c r="AD127" s="1" t="str">
        <f t="shared" si="3"/>
        <v>/6</v>
      </c>
      <c r="AF127" s="47" t="s">
        <v>2376</v>
      </c>
      <c r="AH127" s="54" t="e">
        <f>VLOOKUP(A127,批复明细375项!C:R,11,0)</f>
        <v>#N/A</v>
      </c>
      <c r="AI127" s="54" t="e">
        <f>VLOOKUP(A127,批复明细375项!C:R,12,0)</f>
        <v>#N/A</v>
      </c>
      <c r="AJ127" s="54" t="e">
        <f>VLOOKUP(A127,批复明细375项!C:R,13,0)</f>
        <v>#N/A</v>
      </c>
      <c r="AK127" s="54" t="e">
        <f>VLOOKUP(A127,批复明细375项!C:R,14,0)</f>
        <v>#N/A</v>
      </c>
      <c r="AL127" s="54" t="e">
        <f>VLOOKUP(A127,批复明细375项!C:R,15,0)</f>
        <v>#N/A</v>
      </c>
      <c r="AM127" s="54" t="e">
        <f>VLOOKUP(A127,批复明细375项!C:R,16,0)</f>
        <v>#N/A</v>
      </c>
    </row>
    <row r="128" ht="15" customHeight="1" spans="1:39">
      <c r="A128" s="1">
        <v>12000002602</v>
      </c>
      <c r="B128" s="1" t="s">
        <v>2369</v>
      </c>
      <c r="C128" s="1" t="s">
        <v>2554</v>
      </c>
      <c r="E128" s="1">
        <v>102010102</v>
      </c>
      <c r="F128" s="1" t="s">
        <v>2555</v>
      </c>
      <c r="H128" s="1" t="s">
        <v>2464</v>
      </c>
      <c r="I128" s="1" t="s">
        <v>46</v>
      </c>
      <c r="K128" s="50">
        <v>3399893.64</v>
      </c>
      <c r="L128" s="50">
        <f t="shared" si="2"/>
        <v>1291676.22</v>
      </c>
      <c r="M128" s="50">
        <v>0</v>
      </c>
      <c r="N128" s="50">
        <v>2108217.42</v>
      </c>
      <c r="P128" s="50">
        <v>2108217.42</v>
      </c>
      <c r="Q128" s="55">
        <v>20061231</v>
      </c>
      <c r="S128" s="1" t="s">
        <v>2556</v>
      </c>
      <c r="U128" s="1">
        <v>14</v>
      </c>
      <c r="W128" s="1" t="s">
        <v>2375</v>
      </c>
      <c r="AC128" s="1">
        <v>1</v>
      </c>
      <c r="AD128" s="1" t="str">
        <f t="shared" si="3"/>
        <v>/14</v>
      </c>
      <c r="AF128" s="1" t="s">
        <v>2400</v>
      </c>
      <c r="AH128" s="54" t="e">
        <f>VLOOKUP(A128,批复明细375项!C:R,11,0)</f>
        <v>#N/A</v>
      </c>
      <c r="AI128" s="54" t="e">
        <f>VLOOKUP(A128,批复明细375项!C:R,12,0)</f>
        <v>#N/A</v>
      </c>
      <c r="AJ128" s="54" t="e">
        <f>VLOOKUP(A128,批复明细375项!C:R,13,0)</f>
        <v>#N/A</v>
      </c>
      <c r="AK128" s="54" t="e">
        <f>VLOOKUP(A128,批复明细375项!C:R,14,0)</f>
        <v>#N/A</v>
      </c>
      <c r="AL128" s="54" t="e">
        <f>VLOOKUP(A128,批复明细375项!C:R,15,0)</f>
        <v>#N/A</v>
      </c>
      <c r="AM128" s="54" t="e">
        <f>VLOOKUP(A128,批复明细375项!C:R,16,0)</f>
        <v>#N/A</v>
      </c>
    </row>
    <row r="129" ht="15" customHeight="1" spans="1:39">
      <c r="A129" s="1">
        <v>13000000983</v>
      </c>
      <c r="B129" s="1" t="s">
        <v>2369</v>
      </c>
      <c r="C129" s="1" t="s">
        <v>2557</v>
      </c>
      <c r="E129" s="1">
        <v>1030908</v>
      </c>
      <c r="F129" s="1" t="s">
        <v>2558</v>
      </c>
      <c r="H129" s="1" t="s">
        <v>2372</v>
      </c>
      <c r="I129" s="1" t="s">
        <v>46</v>
      </c>
      <c r="K129" s="50">
        <v>4766832.64</v>
      </c>
      <c r="L129" s="50">
        <f t="shared" si="2"/>
        <v>4623827.66</v>
      </c>
      <c r="M129" s="50">
        <v>0</v>
      </c>
      <c r="N129" s="50">
        <v>143004.98</v>
      </c>
      <c r="P129" s="50">
        <v>143004.98</v>
      </c>
      <c r="Q129" s="55" t="s">
        <v>2559</v>
      </c>
      <c r="S129" s="1" t="s">
        <v>2560</v>
      </c>
      <c r="U129" s="1">
        <v>21</v>
      </c>
      <c r="W129" s="1" t="s">
        <v>2375</v>
      </c>
      <c r="AC129" s="1">
        <v>1</v>
      </c>
      <c r="AD129" s="1" t="str">
        <f t="shared" si="3"/>
        <v>/21</v>
      </c>
      <c r="AF129" s="1" t="s">
        <v>2400</v>
      </c>
      <c r="AH129" s="54" t="e">
        <f>VLOOKUP(A129,批复明细375项!C:R,11,0)</f>
        <v>#N/A</v>
      </c>
      <c r="AI129" s="54" t="e">
        <f>VLOOKUP(A129,批复明细375项!C:R,12,0)</f>
        <v>#N/A</v>
      </c>
      <c r="AJ129" s="54" t="e">
        <f>VLOOKUP(A129,批复明细375项!C:R,13,0)</f>
        <v>#N/A</v>
      </c>
      <c r="AK129" s="54" t="e">
        <f>VLOOKUP(A129,批复明细375项!C:R,14,0)</f>
        <v>#N/A</v>
      </c>
      <c r="AL129" s="54" t="e">
        <f>VLOOKUP(A129,批复明细375项!C:R,15,0)</f>
        <v>#N/A</v>
      </c>
      <c r="AM129" s="54" t="e">
        <f>VLOOKUP(A129,批复明细375项!C:R,16,0)</f>
        <v>#N/A</v>
      </c>
    </row>
    <row r="130" ht="15" customHeight="1" spans="1:39">
      <c r="A130" s="1">
        <v>13000000986</v>
      </c>
      <c r="B130" s="1" t="s">
        <v>2369</v>
      </c>
      <c r="C130" s="1" t="s">
        <v>2561</v>
      </c>
      <c r="E130" s="1">
        <v>1030908</v>
      </c>
      <c r="F130" s="1" t="s">
        <v>2558</v>
      </c>
      <c r="H130" s="1" t="s">
        <v>2372</v>
      </c>
      <c r="I130" s="1" t="s">
        <v>46</v>
      </c>
      <c r="K130" s="50">
        <v>1372176.86</v>
      </c>
      <c r="L130" s="50">
        <f t="shared" ref="L130:L138" si="4">K130-N130</f>
        <v>1331011.55</v>
      </c>
      <c r="M130" s="50">
        <v>0</v>
      </c>
      <c r="N130" s="50">
        <v>41165.31</v>
      </c>
      <c r="P130" s="50">
        <v>41165.31</v>
      </c>
      <c r="Q130" s="55" t="s">
        <v>2559</v>
      </c>
      <c r="S130" s="1" t="s">
        <v>2560</v>
      </c>
      <c r="U130" s="1">
        <v>21</v>
      </c>
      <c r="W130" s="1" t="s">
        <v>2375</v>
      </c>
      <c r="AC130" s="1">
        <v>1</v>
      </c>
      <c r="AD130" s="1" t="str">
        <f t="shared" ref="AD130:AD137" si="5">CONCATENATE(T130,"/",U130)</f>
        <v>/21</v>
      </c>
      <c r="AF130" s="1" t="s">
        <v>2400</v>
      </c>
      <c r="AH130" s="54" t="e">
        <f>VLOOKUP(A130,批复明细375项!C:R,11,0)</f>
        <v>#N/A</v>
      </c>
      <c r="AI130" s="54" t="e">
        <f>VLOOKUP(A130,批复明细375项!C:R,12,0)</f>
        <v>#N/A</v>
      </c>
      <c r="AJ130" s="54" t="e">
        <f>VLOOKUP(A130,批复明细375项!C:R,13,0)</f>
        <v>#N/A</v>
      </c>
      <c r="AK130" s="54" t="e">
        <f>VLOOKUP(A130,批复明细375项!C:R,14,0)</f>
        <v>#N/A</v>
      </c>
      <c r="AL130" s="54" t="e">
        <f>VLOOKUP(A130,批复明细375项!C:R,15,0)</f>
        <v>#N/A</v>
      </c>
      <c r="AM130" s="54" t="e">
        <f>VLOOKUP(A130,批复明细375项!C:R,16,0)</f>
        <v>#N/A</v>
      </c>
    </row>
    <row r="131" ht="15" customHeight="1" spans="1:39">
      <c r="A131" s="1">
        <v>13000000989</v>
      </c>
      <c r="B131" s="1" t="s">
        <v>2369</v>
      </c>
      <c r="C131" s="1" t="s">
        <v>2562</v>
      </c>
      <c r="E131" s="1">
        <v>1030908</v>
      </c>
      <c r="F131" s="1" t="s">
        <v>2558</v>
      </c>
      <c r="H131" s="1" t="s">
        <v>2372</v>
      </c>
      <c r="I131" s="1" t="s">
        <v>46</v>
      </c>
      <c r="K131" s="50">
        <v>4096496.8</v>
      </c>
      <c r="L131" s="50">
        <f t="shared" si="4"/>
        <v>3973601.9</v>
      </c>
      <c r="M131" s="50">
        <v>0</v>
      </c>
      <c r="N131" s="50">
        <v>122894.9</v>
      </c>
      <c r="P131" s="50">
        <v>122894.9</v>
      </c>
      <c r="Q131" s="55" t="s">
        <v>2559</v>
      </c>
      <c r="S131" s="1" t="s">
        <v>2563</v>
      </c>
      <c r="U131" s="1">
        <v>21</v>
      </c>
      <c r="W131" s="1" t="s">
        <v>2375</v>
      </c>
      <c r="AC131" s="1">
        <v>1</v>
      </c>
      <c r="AD131" s="1" t="str">
        <f t="shared" si="5"/>
        <v>/21</v>
      </c>
      <c r="AF131" s="1" t="s">
        <v>2400</v>
      </c>
      <c r="AH131" s="54" t="e">
        <f>VLOOKUP(A131,批复明细375项!C:R,11,0)</f>
        <v>#N/A</v>
      </c>
      <c r="AI131" s="54" t="e">
        <f>VLOOKUP(A131,批复明细375项!C:R,12,0)</f>
        <v>#N/A</v>
      </c>
      <c r="AJ131" s="54" t="e">
        <f>VLOOKUP(A131,批复明细375项!C:R,13,0)</f>
        <v>#N/A</v>
      </c>
      <c r="AK131" s="54" t="e">
        <f>VLOOKUP(A131,批复明细375项!C:R,14,0)</f>
        <v>#N/A</v>
      </c>
      <c r="AL131" s="54" t="e">
        <f>VLOOKUP(A131,批复明细375项!C:R,15,0)</f>
        <v>#N/A</v>
      </c>
      <c r="AM131" s="54" t="e">
        <f>VLOOKUP(A131,批复明细375项!C:R,16,0)</f>
        <v>#N/A</v>
      </c>
    </row>
    <row r="132" ht="15" customHeight="1" spans="1:39">
      <c r="A132" s="1">
        <v>13000004251</v>
      </c>
      <c r="B132" s="1" t="s">
        <v>2369</v>
      </c>
      <c r="C132" s="1" t="s">
        <v>2564</v>
      </c>
      <c r="E132" s="1">
        <v>1030707</v>
      </c>
      <c r="F132" s="1" t="s">
        <v>2565</v>
      </c>
      <c r="H132" s="1" t="s">
        <v>2372</v>
      </c>
      <c r="I132" s="1" t="s">
        <v>46</v>
      </c>
      <c r="K132" s="50">
        <v>3076553.38</v>
      </c>
      <c r="L132" s="50">
        <f t="shared" si="4"/>
        <v>446753.93</v>
      </c>
      <c r="M132" s="50">
        <v>0</v>
      </c>
      <c r="N132" s="50">
        <v>2629799.45</v>
      </c>
      <c r="P132" s="50">
        <v>2629799.45</v>
      </c>
      <c r="Q132" s="55">
        <v>20161228</v>
      </c>
      <c r="S132" s="1" t="s">
        <v>2566</v>
      </c>
      <c r="U132" s="1">
        <v>4</v>
      </c>
      <c r="W132" s="1" t="s">
        <v>2375</v>
      </c>
      <c r="AC132" s="1">
        <v>1</v>
      </c>
      <c r="AD132" s="1" t="str">
        <f t="shared" si="5"/>
        <v>/4</v>
      </c>
      <c r="AF132" s="1" t="s">
        <v>2400</v>
      </c>
      <c r="AH132" s="54" t="e">
        <f>VLOOKUP(A132,批复明细375项!C:R,11,0)</f>
        <v>#N/A</v>
      </c>
      <c r="AI132" s="54" t="e">
        <f>VLOOKUP(A132,批复明细375项!C:R,12,0)</f>
        <v>#N/A</v>
      </c>
      <c r="AJ132" s="54" t="e">
        <f>VLOOKUP(A132,批复明细375项!C:R,13,0)</f>
        <v>#N/A</v>
      </c>
      <c r="AK132" s="54" t="e">
        <f>VLOOKUP(A132,批复明细375项!C:R,14,0)</f>
        <v>#N/A</v>
      </c>
      <c r="AL132" s="54" t="e">
        <f>VLOOKUP(A132,批复明细375项!C:R,15,0)</f>
        <v>#N/A</v>
      </c>
      <c r="AM132" s="54" t="e">
        <f>VLOOKUP(A132,批复明细375项!C:R,16,0)</f>
        <v>#N/A</v>
      </c>
    </row>
    <row r="133" ht="15" customHeight="1" spans="1:39">
      <c r="A133" s="1">
        <v>21000024050</v>
      </c>
      <c r="B133" s="1" t="s">
        <v>2369</v>
      </c>
      <c r="C133" s="1" t="s">
        <v>2567</v>
      </c>
      <c r="E133" s="1">
        <v>210100301</v>
      </c>
      <c r="F133" s="1" t="s">
        <v>2568</v>
      </c>
      <c r="H133" s="1" t="s">
        <v>2372</v>
      </c>
      <c r="I133" s="1" t="s">
        <v>46</v>
      </c>
      <c r="K133" s="50">
        <v>1326000</v>
      </c>
      <c r="L133" s="50">
        <f t="shared" si="4"/>
        <v>1286220</v>
      </c>
      <c r="M133" s="50">
        <v>0</v>
      </c>
      <c r="N133" s="50">
        <v>39780</v>
      </c>
      <c r="P133" s="50">
        <v>39780</v>
      </c>
      <c r="Q133" s="55" t="s">
        <v>2569</v>
      </c>
      <c r="S133" s="1" t="s">
        <v>2570</v>
      </c>
      <c r="U133" s="1">
        <v>25</v>
      </c>
      <c r="W133" s="1" t="s">
        <v>2375</v>
      </c>
      <c r="AC133" s="1">
        <v>1</v>
      </c>
      <c r="AD133" s="1" t="str">
        <f t="shared" si="5"/>
        <v>/25</v>
      </c>
      <c r="AF133" s="1" t="s">
        <v>2400</v>
      </c>
      <c r="AH133" s="54" t="e">
        <f>VLOOKUP(A133,批复明细375项!C:R,11,0)</f>
        <v>#N/A</v>
      </c>
      <c r="AI133" s="54" t="e">
        <f>VLOOKUP(A133,批复明细375项!C:R,12,0)</f>
        <v>#N/A</v>
      </c>
      <c r="AJ133" s="54" t="e">
        <f>VLOOKUP(A133,批复明细375项!C:R,13,0)</f>
        <v>#N/A</v>
      </c>
      <c r="AK133" s="54" t="e">
        <f>VLOOKUP(A133,批复明细375项!C:R,14,0)</f>
        <v>#N/A</v>
      </c>
      <c r="AL133" s="54" t="e">
        <f>VLOOKUP(A133,批复明细375项!C:R,15,0)</f>
        <v>#N/A</v>
      </c>
      <c r="AM133" s="54" t="e">
        <f>VLOOKUP(A133,批复明细375项!C:R,16,0)</f>
        <v>#N/A</v>
      </c>
    </row>
    <row r="134" ht="15" customHeight="1" spans="1:39">
      <c r="A134" s="1">
        <v>21000138917</v>
      </c>
      <c r="B134" s="1" t="s">
        <v>2369</v>
      </c>
      <c r="C134" s="1" t="s">
        <v>2571</v>
      </c>
      <c r="E134" s="1">
        <v>20211</v>
      </c>
      <c r="F134" s="1" t="s">
        <v>2572</v>
      </c>
      <c r="H134" s="1" t="s">
        <v>2464</v>
      </c>
      <c r="I134" s="1" t="s">
        <v>46</v>
      </c>
      <c r="K134" s="50">
        <v>1026</v>
      </c>
      <c r="L134" s="50">
        <f t="shared" si="4"/>
        <v>796.16</v>
      </c>
      <c r="M134" s="50">
        <v>0</v>
      </c>
      <c r="N134" s="50">
        <v>229.84</v>
      </c>
      <c r="P134" s="50">
        <v>229.84</v>
      </c>
      <c r="Q134" s="55">
        <v>20151015</v>
      </c>
      <c r="S134" s="1" t="s">
        <v>2573</v>
      </c>
      <c r="U134" s="1">
        <v>5</v>
      </c>
      <c r="W134" s="1" t="s">
        <v>2375</v>
      </c>
      <c r="AC134" s="1">
        <v>1</v>
      </c>
      <c r="AD134" s="1" t="str">
        <f t="shared" si="5"/>
        <v>/5</v>
      </c>
      <c r="AF134" s="1" t="s">
        <v>2376</v>
      </c>
      <c r="AH134" s="54" t="e">
        <f>VLOOKUP(A134,批复明细375项!C:R,11,0)</f>
        <v>#N/A</v>
      </c>
      <c r="AI134" s="54" t="e">
        <f>VLOOKUP(A134,批复明细375项!C:R,12,0)</f>
        <v>#N/A</v>
      </c>
      <c r="AJ134" s="54" t="e">
        <f>VLOOKUP(A134,批复明细375项!C:R,13,0)</f>
        <v>#N/A</v>
      </c>
      <c r="AK134" s="54" t="e">
        <f>VLOOKUP(A134,批复明细375项!C:R,14,0)</f>
        <v>#N/A</v>
      </c>
      <c r="AL134" s="54" t="e">
        <f>VLOOKUP(A134,批复明细375项!C:R,15,0)</f>
        <v>#N/A</v>
      </c>
      <c r="AM134" s="54" t="e">
        <f>VLOOKUP(A134,批复明细375项!C:R,16,0)</f>
        <v>#N/A</v>
      </c>
    </row>
    <row r="135" ht="15" customHeight="1" spans="1:39">
      <c r="A135" s="1">
        <v>21000138918</v>
      </c>
      <c r="B135" s="1" t="s">
        <v>2369</v>
      </c>
      <c r="C135" s="1" t="s">
        <v>2571</v>
      </c>
      <c r="E135" s="1">
        <v>20211</v>
      </c>
      <c r="F135" s="1" t="s">
        <v>2572</v>
      </c>
      <c r="H135" s="1" t="s">
        <v>2464</v>
      </c>
      <c r="I135" s="1" t="s">
        <v>46</v>
      </c>
      <c r="K135" s="50">
        <v>1026</v>
      </c>
      <c r="L135" s="50">
        <f t="shared" si="4"/>
        <v>796.16</v>
      </c>
      <c r="M135" s="50">
        <v>0</v>
      </c>
      <c r="N135" s="50">
        <v>229.84</v>
      </c>
      <c r="P135" s="50">
        <v>229.84</v>
      </c>
      <c r="Q135" s="55">
        <v>20151015</v>
      </c>
      <c r="S135" s="1" t="s">
        <v>2573</v>
      </c>
      <c r="U135" s="1">
        <v>5</v>
      </c>
      <c r="W135" s="1" t="s">
        <v>2375</v>
      </c>
      <c r="AC135" s="1">
        <v>1</v>
      </c>
      <c r="AD135" s="1" t="str">
        <f t="shared" si="5"/>
        <v>/5</v>
      </c>
      <c r="AF135" s="1" t="s">
        <v>2376</v>
      </c>
      <c r="AH135" s="54" t="e">
        <f>VLOOKUP(A135,批复明细375项!C:R,11,0)</f>
        <v>#N/A</v>
      </c>
      <c r="AI135" s="54" t="e">
        <f>VLOOKUP(A135,批复明细375项!C:R,12,0)</f>
        <v>#N/A</v>
      </c>
      <c r="AJ135" s="54" t="e">
        <f>VLOOKUP(A135,批复明细375项!C:R,13,0)</f>
        <v>#N/A</v>
      </c>
      <c r="AK135" s="54" t="e">
        <f>VLOOKUP(A135,批复明细375项!C:R,14,0)</f>
        <v>#N/A</v>
      </c>
      <c r="AL135" s="54" t="e">
        <f>VLOOKUP(A135,批复明细375项!C:R,15,0)</f>
        <v>#N/A</v>
      </c>
      <c r="AM135" s="54" t="e">
        <f>VLOOKUP(A135,批复明细375项!C:R,16,0)</f>
        <v>#N/A</v>
      </c>
    </row>
    <row r="136" ht="15" customHeight="1" spans="1:39">
      <c r="A136" s="1">
        <v>21000143374</v>
      </c>
      <c r="B136" s="1" t="s">
        <v>2369</v>
      </c>
      <c r="C136" s="1" t="s">
        <v>2574</v>
      </c>
      <c r="E136" s="1">
        <v>20204</v>
      </c>
      <c r="F136" s="1" t="s">
        <v>2575</v>
      </c>
      <c r="H136" s="1" t="s">
        <v>2464</v>
      </c>
      <c r="I136" s="1" t="s">
        <v>46</v>
      </c>
      <c r="K136" s="50">
        <v>4714.98</v>
      </c>
      <c r="L136" s="50">
        <f t="shared" si="4"/>
        <v>3658.84</v>
      </c>
      <c r="M136" s="50">
        <v>0</v>
      </c>
      <c r="N136" s="50">
        <v>1056.14</v>
      </c>
      <c r="P136" s="50">
        <v>1056.14</v>
      </c>
      <c r="Q136" s="55">
        <v>20151229</v>
      </c>
      <c r="S136" s="1" t="s">
        <v>2576</v>
      </c>
      <c r="U136" s="1">
        <v>5</v>
      </c>
      <c r="W136" s="1" t="s">
        <v>2375</v>
      </c>
      <c r="AC136" s="1">
        <v>1</v>
      </c>
      <c r="AD136" s="1" t="str">
        <f t="shared" si="5"/>
        <v>/5</v>
      </c>
      <c r="AF136" s="1" t="s">
        <v>2376</v>
      </c>
      <c r="AH136" s="54" t="e">
        <f>VLOOKUP(A136,批复明细375项!C:R,11,0)</f>
        <v>#N/A</v>
      </c>
      <c r="AI136" s="54" t="e">
        <f>VLOOKUP(A136,批复明细375项!C:R,12,0)</f>
        <v>#N/A</v>
      </c>
      <c r="AJ136" s="54" t="e">
        <f>VLOOKUP(A136,批复明细375项!C:R,13,0)</f>
        <v>#N/A</v>
      </c>
      <c r="AK136" s="54" t="e">
        <f>VLOOKUP(A136,批复明细375项!C:R,14,0)</f>
        <v>#N/A</v>
      </c>
      <c r="AL136" s="54" t="e">
        <f>VLOOKUP(A136,批复明细375项!C:R,15,0)</f>
        <v>#N/A</v>
      </c>
      <c r="AM136" s="54" t="e">
        <f>VLOOKUP(A136,批复明细375项!C:R,16,0)</f>
        <v>#N/A</v>
      </c>
    </row>
    <row r="137" ht="15" customHeight="1" spans="1:39">
      <c r="A137" s="1">
        <v>21000143409</v>
      </c>
      <c r="B137" s="1" t="s">
        <v>2369</v>
      </c>
      <c r="C137" s="1" t="s">
        <v>2574</v>
      </c>
      <c r="E137" s="1">
        <v>20204</v>
      </c>
      <c r="F137" s="1" t="s">
        <v>2575</v>
      </c>
      <c r="H137" s="1" t="s">
        <v>2464</v>
      </c>
      <c r="I137" s="1" t="s">
        <v>46</v>
      </c>
      <c r="K137" s="50">
        <v>4714.98</v>
      </c>
      <c r="L137" s="50">
        <f t="shared" si="4"/>
        <v>3658.84</v>
      </c>
      <c r="M137" s="50">
        <v>0</v>
      </c>
      <c r="N137" s="50">
        <v>1056.14</v>
      </c>
      <c r="P137" s="50">
        <v>1056.14</v>
      </c>
      <c r="Q137" s="55">
        <v>20151229</v>
      </c>
      <c r="S137" s="1" t="s">
        <v>2577</v>
      </c>
      <c r="U137" s="1">
        <v>5</v>
      </c>
      <c r="W137" s="1" t="s">
        <v>2375</v>
      </c>
      <c r="AC137" s="1">
        <v>1</v>
      </c>
      <c r="AD137" s="1" t="str">
        <f t="shared" si="5"/>
        <v>/5</v>
      </c>
      <c r="AF137" s="1" t="s">
        <v>2376</v>
      </c>
      <c r="AH137" s="54" t="e">
        <f>VLOOKUP(A137,批复明细375项!C:R,11,0)</f>
        <v>#N/A</v>
      </c>
      <c r="AI137" s="54" t="e">
        <f>VLOOKUP(A137,批复明细375项!C:R,12,0)</f>
        <v>#N/A</v>
      </c>
      <c r="AJ137" s="54" t="e">
        <f>VLOOKUP(A137,批复明细375项!C:R,13,0)</f>
        <v>#N/A</v>
      </c>
      <c r="AK137" s="54" t="e">
        <f>VLOOKUP(A137,批复明细375项!C:R,14,0)</f>
        <v>#N/A</v>
      </c>
      <c r="AL137" s="54" t="e">
        <f>VLOOKUP(A137,批复明细375项!C:R,15,0)</f>
        <v>#N/A</v>
      </c>
      <c r="AM137" s="54" t="e">
        <f>VLOOKUP(A137,批复明细375项!C:R,16,0)</f>
        <v>#N/A</v>
      </c>
    </row>
    <row r="138" ht="15" customHeight="1" spans="1:29">
      <c r="A138" s="1">
        <v>36000002477</v>
      </c>
      <c r="B138" s="1" t="s">
        <v>2369</v>
      </c>
      <c r="C138" s="1" t="s">
        <v>2578</v>
      </c>
      <c r="E138" s="1">
        <v>35005</v>
      </c>
      <c r="F138" s="1" t="s">
        <v>2579</v>
      </c>
      <c r="H138" s="1" t="s">
        <v>2372</v>
      </c>
      <c r="I138" s="1" t="s">
        <v>46</v>
      </c>
      <c r="K138" s="54">
        <v>44230.77</v>
      </c>
      <c r="L138" s="54">
        <f t="shared" si="4"/>
        <v>15016.33</v>
      </c>
      <c r="M138" s="54"/>
      <c r="N138" s="54">
        <v>29214.44</v>
      </c>
      <c r="O138" s="54"/>
      <c r="P138" s="54">
        <v>29214.44</v>
      </c>
      <c r="Q138" s="1">
        <v>20121211</v>
      </c>
      <c r="AC138" s="1">
        <v>1</v>
      </c>
    </row>
  </sheetData>
  <autoFilter xmlns:etc="http://www.wps.cn/officeDocument/2017/etCustomData" ref="A1:AM138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376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6" customHeight="1"/>
  <cols>
    <col min="3" max="3" width="11.225" style="1" customWidth="1"/>
    <col min="6" max="6" width="9.33333333333333" style="1" customWidth="1"/>
    <col min="11" max="11" width="11.6666666666667" style="1" customWidth="1"/>
    <col min="13" max="14" width="14.225" style="1" customWidth="1"/>
    <col min="15" max="15" width="9" style="1"/>
    <col min="16" max="16" width="16.6666666666667" style="1" customWidth="1"/>
    <col min="17" max="17" width="8.775" style="1" customWidth="1"/>
    <col min="18" max="18" width="12.225" style="1" customWidth="1"/>
    <col min="19" max="19" width="8.775" style="1" customWidth="1"/>
    <col min="29" max="29" width="13.225" style="1" customWidth="1"/>
  </cols>
  <sheetData>
    <row r="1" ht="15" customHeight="1" spans="1:29">
      <c r="A1" s="38" t="s">
        <v>0</v>
      </c>
      <c r="B1" s="38" t="s">
        <v>9</v>
      </c>
      <c r="C1" s="38" t="s">
        <v>93</v>
      </c>
      <c r="D1" s="38" t="s">
        <v>2362</v>
      </c>
      <c r="E1" s="38" t="s">
        <v>73</v>
      </c>
      <c r="F1" s="38" t="s">
        <v>88</v>
      </c>
      <c r="G1" s="38" t="s">
        <v>2</v>
      </c>
      <c r="H1" s="38" t="s">
        <v>2357</v>
      </c>
      <c r="I1" s="38" t="s">
        <v>2580</v>
      </c>
      <c r="J1" s="38" t="s">
        <v>2363</v>
      </c>
      <c r="K1" s="38" t="s">
        <v>2364</v>
      </c>
      <c r="L1" s="38" t="s">
        <v>2365</v>
      </c>
      <c r="M1" s="41" t="s">
        <v>2287</v>
      </c>
      <c r="N1" s="41" t="s">
        <v>2288</v>
      </c>
      <c r="O1" s="41" t="s">
        <v>77</v>
      </c>
      <c r="P1" s="41" t="s">
        <v>2289</v>
      </c>
      <c r="Q1" s="41" t="s">
        <v>2276</v>
      </c>
      <c r="R1" s="41" t="s">
        <v>2291</v>
      </c>
      <c r="S1" s="38" t="s">
        <v>2282</v>
      </c>
      <c r="T1" s="38" t="s">
        <v>78</v>
      </c>
      <c r="U1" s="38" t="s">
        <v>74</v>
      </c>
      <c r="V1" s="38" t="s">
        <v>2284</v>
      </c>
      <c r="W1" s="38" t="s">
        <v>2285</v>
      </c>
      <c r="X1" s="38" t="s">
        <v>2581</v>
      </c>
      <c r="Y1" s="38" t="s">
        <v>2582</v>
      </c>
      <c r="Z1" s="38" t="s">
        <v>2366</v>
      </c>
      <c r="AA1" s="38" t="s">
        <v>2358</v>
      </c>
      <c r="AB1" s="38" t="s">
        <v>2279</v>
      </c>
      <c r="AC1" s="43" t="s">
        <v>2583</v>
      </c>
    </row>
    <row r="2" ht="15" customHeight="1" spans="1:29">
      <c r="A2" s="39">
        <v>5709</v>
      </c>
      <c r="B2" s="39" t="s">
        <v>46</v>
      </c>
      <c r="C2" s="39">
        <v>21000105424</v>
      </c>
      <c r="D2" s="40">
        <v>0</v>
      </c>
      <c r="E2" s="40" t="s">
        <v>1036</v>
      </c>
      <c r="F2" s="40" t="s">
        <v>2584</v>
      </c>
      <c r="G2" s="40">
        <v>2010104</v>
      </c>
      <c r="H2" s="40" t="s">
        <v>2096</v>
      </c>
      <c r="I2" s="40" t="s">
        <v>2376</v>
      </c>
      <c r="J2" s="40" t="s">
        <v>2585</v>
      </c>
      <c r="K2" s="40" t="s">
        <v>2586</v>
      </c>
      <c r="L2" s="40" t="s">
        <v>2587</v>
      </c>
      <c r="M2" s="42">
        <v>225</v>
      </c>
      <c r="N2" s="42">
        <v>213.7</v>
      </c>
      <c r="O2" s="42" t="s">
        <v>2588</v>
      </c>
      <c r="P2" s="42">
        <v>11.3</v>
      </c>
      <c r="Q2" s="42" t="s">
        <v>2589</v>
      </c>
      <c r="R2" s="42">
        <v>11.3</v>
      </c>
      <c r="S2" s="39">
        <v>20090622</v>
      </c>
      <c r="T2" s="40"/>
      <c r="U2" s="40" t="s">
        <v>2456</v>
      </c>
      <c r="V2" s="40">
        <v>4</v>
      </c>
      <c r="W2" s="40">
        <v>10</v>
      </c>
      <c r="X2" s="40" t="s">
        <v>2590</v>
      </c>
      <c r="Y2" s="40">
        <v>-4.55</v>
      </c>
      <c r="Z2" s="40" t="s">
        <v>2591</v>
      </c>
      <c r="AA2" s="40"/>
      <c r="AB2" s="40" t="s">
        <v>2592</v>
      </c>
      <c r="AC2" s="1" t="s">
        <v>58</v>
      </c>
    </row>
    <row r="3" ht="15" customHeight="1" spans="1:29">
      <c r="A3" s="39">
        <v>5710</v>
      </c>
      <c r="B3" s="39" t="s">
        <v>46</v>
      </c>
      <c r="C3" s="39">
        <v>21000105608</v>
      </c>
      <c r="D3" s="40">
        <v>0</v>
      </c>
      <c r="E3" s="40" t="s">
        <v>2529</v>
      </c>
      <c r="F3" s="40" t="s">
        <v>2584</v>
      </c>
      <c r="G3" s="40">
        <v>2010601</v>
      </c>
      <c r="H3" s="40" t="s">
        <v>2269</v>
      </c>
      <c r="I3" s="40" t="s">
        <v>2376</v>
      </c>
      <c r="J3" s="40" t="s">
        <v>2593</v>
      </c>
      <c r="K3" s="40" t="s">
        <v>2594</v>
      </c>
      <c r="L3" s="40" t="s">
        <v>2595</v>
      </c>
      <c r="M3" s="42">
        <v>24</v>
      </c>
      <c r="N3" s="42">
        <v>22.8</v>
      </c>
      <c r="O3" s="42" t="s">
        <v>2588</v>
      </c>
      <c r="P3" s="42">
        <v>1.2</v>
      </c>
      <c r="Q3" s="42" t="s">
        <v>2596</v>
      </c>
      <c r="R3" s="42">
        <v>1.2</v>
      </c>
      <c r="S3" s="39">
        <v>20080205</v>
      </c>
      <c r="T3" s="40"/>
      <c r="U3" s="40" t="s">
        <v>2597</v>
      </c>
      <c r="V3" s="40">
        <v>4</v>
      </c>
      <c r="W3" s="40">
        <v>11</v>
      </c>
      <c r="X3" s="40" t="s">
        <v>2590</v>
      </c>
      <c r="Y3" s="40">
        <v>-0.48</v>
      </c>
      <c r="Z3" s="40" t="s">
        <v>2598</v>
      </c>
      <c r="AA3" s="40"/>
      <c r="AB3" s="40" t="s">
        <v>2592</v>
      </c>
      <c r="AC3" s="1" t="s">
        <v>58</v>
      </c>
    </row>
    <row r="4" ht="15" customHeight="1" spans="1:29">
      <c r="A4" s="39">
        <v>5711</v>
      </c>
      <c r="B4" s="39" t="s">
        <v>46</v>
      </c>
      <c r="C4" s="39">
        <v>21000105379</v>
      </c>
      <c r="D4" s="40">
        <v>0</v>
      </c>
      <c r="E4" s="40" t="s">
        <v>1036</v>
      </c>
      <c r="F4" s="40" t="s">
        <v>2584</v>
      </c>
      <c r="G4" s="40">
        <v>2010104</v>
      </c>
      <c r="H4" s="40" t="s">
        <v>2096</v>
      </c>
      <c r="I4" s="40" t="s">
        <v>2376</v>
      </c>
      <c r="J4" s="40" t="s">
        <v>2599</v>
      </c>
      <c r="K4" s="40" t="s">
        <v>2600</v>
      </c>
      <c r="L4" s="40" t="s">
        <v>2601</v>
      </c>
      <c r="M4" s="42">
        <v>60</v>
      </c>
      <c r="N4" s="42">
        <v>56.99</v>
      </c>
      <c r="O4" s="42" t="s">
        <v>2588</v>
      </c>
      <c r="P4" s="42">
        <v>3.01</v>
      </c>
      <c r="Q4" s="42" t="s">
        <v>2602</v>
      </c>
      <c r="R4" s="42">
        <v>3.01</v>
      </c>
      <c r="S4" s="39">
        <v>20090102</v>
      </c>
      <c r="T4" s="40"/>
      <c r="U4" s="40" t="s">
        <v>108</v>
      </c>
      <c r="V4" s="40">
        <v>4</v>
      </c>
      <c r="W4" s="40">
        <v>10</v>
      </c>
      <c r="X4" s="40" t="s">
        <v>2590</v>
      </c>
      <c r="Y4" s="40">
        <v>-1.21</v>
      </c>
      <c r="Z4" s="40" t="s">
        <v>612</v>
      </c>
      <c r="AA4" s="40"/>
      <c r="AB4" s="40" t="s">
        <v>2603</v>
      </c>
      <c r="AC4" s="1" t="s">
        <v>58</v>
      </c>
    </row>
    <row r="5" ht="15" customHeight="1" spans="1:29">
      <c r="A5" s="39">
        <v>5712</v>
      </c>
      <c r="B5" s="39" t="s">
        <v>46</v>
      </c>
      <c r="C5" s="39">
        <v>21000066587</v>
      </c>
      <c r="D5" s="40">
        <v>0</v>
      </c>
      <c r="E5" s="40" t="s">
        <v>1036</v>
      </c>
      <c r="F5" s="40" t="s">
        <v>2584</v>
      </c>
      <c r="G5" s="40">
        <v>2010104</v>
      </c>
      <c r="H5" s="40" t="s">
        <v>2096</v>
      </c>
      <c r="I5" s="40" t="s">
        <v>2376</v>
      </c>
      <c r="J5" s="40" t="s">
        <v>2599</v>
      </c>
      <c r="K5" s="40" t="s">
        <v>2600</v>
      </c>
      <c r="L5" s="40" t="s">
        <v>2601</v>
      </c>
      <c r="M5" s="42">
        <v>4871.79</v>
      </c>
      <c r="N5" s="42">
        <v>4725.64</v>
      </c>
      <c r="O5" s="42" t="s">
        <v>2588</v>
      </c>
      <c r="P5" s="42">
        <v>146.15</v>
      </c>
      <c r="Q5" s="42" t="s">
        <v>2604</v>
      </c>
      <c r="R5" s="42">
        <v>146.15</v>
      </c>
      <c r="S5" s="39">
        <v>20121210</v>
      </c>
      <c r="T5" s="40"/>
      <c r="U5" s="40" t="s">
        <v>166</v>
      </c>
      <c r="V5" s="40">
        <v>4</v>
      </c>
      <c r="W5" s="40">
        <v>6</v>
      </c>
      <c r="X5" s="40" t="s">
        <v>2590</v>
      </c>
      <c r="Y5" s="40">
        <v>0.0037</v>
      </c>
      <c r="Z5" s="40" t="s">
        <v>2605</v>
      </c>
      <c r="AA5" s="40"/>
      <c r="AB5" s="40" t="s">
        <v>2603</v>
      </c>
      <c r="AC5" s="1" t="s">
        <v>58</v>
      </c>
    </row>
    <row r="6" ht="15" customHeight="1" spans="1:29">
      <c r="A6" s="39">
        <v>5713</v>
      </c>
      <c r="B6" s="39" t="s">
        <v>46</v>
      </c>
      <c r="C6" s="39">
        <v>21000033722</v>
      </c>
      <c r="D6" s="40">
        <v>0</v>
      </c>
      <c r="E6" s="40" t="s">
        <v>984</v>
      </c>
      <c r="F6" s="40" t="s">
        <v>2584</v>
      </c>
      <c r="G6" s="40">
        <v>2010104</v>
      </c>
      <c r="H6" s="40" t="s">
        <v>2096</v>
      </c>
      <c r="I6" s="40" t="s">
        <v>2376</v>
      </c>
      <c r="J6" s="40" t="s">
        <v>2585</v>
      </c>
      <c r="K6" s="40" t="s">
        <v>2586</v>
      </c>
      <c r="L6" s="40" t="s">
        <v>2587</v>
      </c>
      <c r="M6" s="42">
        <v>18238</v>
      </c>
      <c r="N6" s="42">
        <v>17690.86</v>
      </c>
      <c r="O6" s="42" t="s">
        <v>2588</v>
      </c>
      <c r="P6" s="42">
        <v>547.14</v>
      </c>
      <c r="Q6" s="42" t="s">
        <v>2606</v>
      </c>
      <c r="R6" s="42">
        <v>547.14</v>
      </c>
      <c r="S6" s="39">
        <v>19991230</v>
      </c>
      <c r="T6" s="40"/>
      <c r="U6" s="40" t="s">
        <v>2607</v>
      </c>
      <c r="V6" s="40">
        <v>4</v>
      </c>
      <c r="W6" s="40">
        <v>19</v>
      </c>
      <c r="X6" s="40" t="s">
        <v>2590</v>
      </c>
      <c r="Y6" s="40">
        <v>0</v>
      </c>
      <c r="Z6" s="40" t="s">
        <v>2608</v>
      </c>
      <c r="AA6" s="40"/>
      <c r="AB6" s="40" t="s">
        <v>2592</v>
      </c>
      <c r="AC6" s="1" t="s">
        <v>58</v>
      </c>
    </row>
    <row r="7" ht="15" customHeight="1" spans="1:29">
      <c r="A7" s="39">
        <v>5714</v>
      </c>
      <c r="B7" s="39" t="s">
        <v>46</v>
      </c>
      <c r="C7" s="39">
        <v>21000104233</v>
      </c>
      <c r="D7" s="40">
        <v>0</v>
      </c>
      <c r="E7" s="40" t="s">
        <v>2430</v>
      </c>
      <c r="F7" s="40" t="s">
        <v>2584</v>
      </c>
      <c r="G7" s="40">
        <v>20203</v>
      </c>
      <c r="H7" s="40" t="s">
        <v>2410</v>
      </c>
      <c r="I7" s="40" t="s">
        <v>2376</v>
      </c>
      <c r="J7" s="40" t="s">
        <v>2609</v>
      </c>
      <c r="K7" s="40" t="s">
        <v>2610</v>
      </c>
      <c r="L7" s="40" t="s">
        <v>2611</v>
      </c>
      <c r="M7" s="42">
        <v>300</v>
      </c>
      <c r="N7" s="42">
        <v>227.95</v>
      </c>
      <c r="O7" s="42" t="s">
        <v>2588</v>
      </c>
      <c r="P7" s="42">
        <v>72.05</v>
      </c>
      <c r="Q7" s="42" t="s">
        <v>2612</v>
      </c>
      <c r="R7" s="42">
        <v>72.05</v>
      </c>
      <c r="S7" s="39">
        <v>20080102</v>
      </c>
      <c r="T7" s="40"/>
      <c r="U7" s="40" t="s">
        <v>2613</v>
      </c>
      <c r="V7" s="40">
        <v>5</v>
      </c>
      <c r="W7" s="40">
        <v>11</v>
      </c>
      <c r="X7" s="40" t="s">
        <v>2590</v>
      </c>
      <c r="Y7" s="40">
        <v>-63.05</v>
      </c>
      <c r="Z7" s="40" t="s">
        <v>2614</v>
      </c>
      <c r="AA7" s="40"/>
      <c r="AB7" s="40" t="s">
        <v>2615</v>
      </c>
      <c r="AC7" s="1" t="s">
        <v>58</v>
      </c>
    </row>
    <row r="8" ht="15" customHeight="1" spans="1:29">
      <c r="A8" s="39">
        <v>5715</v>
      </c>
      <c r="B8" s="39" t="s">
        <v>46</v>
      </c>
      <c r="C8" s="39">
        <v>21000105382</v>
      </c>
      <c r="D8" s="40">
        <v>0</v>
      </c>
      <c r="E8" s="40" t="s">
        <v>1036</v>
      </c>
      <c r="F8" s="40" t="s">
        <v>2584</v>
      </c>
      <c r="G8" s="40">
        <v>2010104</v>
      </c>
      <c r="H8" s="40" t="s">
        <v>2096</v>
      </c>
      <c r="I8" s="40" t="s">
        <v>2376</v>
      </c>
      <c r="J8" s="40" t="s">
        <v>2609</v>
      </c>
      <c r="K8" s="40" t="s">
        <v>2610</v>
      </c>
      <c r="L8" s="40" t="s">
        <v>2611</v>
      </c>
      <c r="M8" s="42">
        <v>150</v>
      </c>
      <c r="N8" s="42">
        <v>142.49</v>
      </c>
      <c r="O8" s="42" t="s">
        <v>2588</v>
      </c>
      <c r="P8" s="42">
        <v>7.51</v>
      </c>
      <c r="Q8" s="42" t="s">
        <v>2616</v>
      </c>
      <c r="R8" s="42">
        <v>7.51</v>
      </c>
      <c r="S8" s="39">
        <v>20090102</v>
      </c>
      <c r="T8" s="40"/>
      <c r="U8" s="40" t="s">
        <v>118</v>
      </c>
      <c r="V8" s="40">
        <v>4</v>
      </c>
      <c r="W8" s="40">
        <v>10</v>
      </c>
      <c r="X8" s="40" t="s">
        <v>2590</v>
      </c>
      <c r="Y8" s="40">
        <v>-3.01</v>
      </c>
      <c r="Z8" s="40" t="s">
        <v>2617</v>
      </c>
      <c r="AA8" s="40"/>
      <c r="AB8" s="40" t="s">
        <v>2615</v>
      </c>
      <c r="AC8" s="1" t="s">
        <v>58</v>
      </c>
    </row>
    <row r="9" ht="15" customHeight="1" spans="1:29">
      <c r="A9" s="39">
        <v>5716</v>
      </c>
      <c r="B9" s="39" t="s">
        <v>46</v>
      </c>
      <c r="C9" s="39">
        <v>21000087020</v>
      </c>
      <c r="D9" s="40">
        <v>0</v>
      </c>
      <c r="E9" s="40" t="s">
        <v>1036</v>
      </c>
      <c r="F9" s="40" t="s">
        <v>2584</v>
      </c>
      <c r="G9" s="40">
        <v>2010104</v>
      </c>
      <c r="H9" s="40" t="s">
        <v>2096</v>
      </c>
      <c r="I9" s="40" t="s">
        <v>2376</v>
      </c>
      <c r="J9" s="40" t="s">
        <v>2618</v>
      </c>
      <c r="K9" s="40" t="s">
        <v>2619</v>
      </c>
      <c r="L9" s="40" t="s">
        <v>2595</v>
      </c>
      <c r="M9" s="42">
        <v>4273.51</v>
      </c>
      <c r="N9" s="42">
        <v>4145.3</v>
      </c>
      <c r="O9" s="42" t="s">
        <v>2588</v>
      </c>
      <c r="P9" s="42">
        <v>128.21</v>
      </c>
      <c r="Q9" s="42" t="s">
        <v>2620</v>
      </c>
      <c r="R9" s="42">
        <v>128.21</v>
      </c>
      <c r="S9" s="39">
        <v>20141202</v>
      </c>
      <c r="T9" s="40"/>
      <c r="U9" s="40" t="s">
        <v>2456</v>
      </c>
      <c r="V9" s="40">
        <v>4</v>
      </c>
      <c r="W9" s="40">
        <v>4</v>
      </c>
      <c r="X9" s="40" t="s">
        <v>2590</v>
      </c>
      <c r="Y9" s="40">
        <v>-0.0047</v>
      </c>
      <c r="Z9" s="40" t="s">
        <v>2621</v>
      </c>
      <c r="AA9" s="40"/>
      <c r="AB9" s="40" t="s">
        <v>2592</v>
      </c>
      <c r="AC9" s="1" t="s">
        <v>58</v>
      </c>
    </row>
    <row r="10" ht="15" customHeight="1" spans="1:29">
      <c r="A10" s="39">
        <v>5717</v>
      </c>
      <c r="B10" s="39" t="s">
        <v>46</v>
      </c>
      <c r="C10" s="39">
        <v>21000105709</v>
      </c>
      <c r="D10" s="40">
        <v>0</v>
      </c>
      <c r="E10" s="40" t="s">
        <v>2622</v>
      </c>
      <c r="F10" s="40" t="s">
        <v>2623</v>
      </c>
      <c r="G10" s="40">
        <v>2201001</v>
      </c>
      <c r="H10" s="40" t="s">
        <v>2624</v>
      </c>
      <c r="I10" s="40" t="s">
        <v>2376</v>
      </c>
      <c r="J10" s="40" t="s">
        <v>2625</v>
      </c>
      <c r="K10" s="40" t="s">
        <v>2626</v>
      </c>
      <c r="L10" s="40" t="s">
        <v>2627</v>
      </c>
      <c r="M10" s="42">
        <v>90</v>
      </c>
      <c r="N10" s="42">
        <v>68.39</v>
      </c>
      <c r="O10" s="42" t="s">
        <v>2588</v>
      </c>
      <c r="P10" s="42">
        <v>21.61</v>
      </c>
      <c r="Q10" s="42" t="s">
        <v>2628</v>
      </c>
      <c r="R10" s="42">
        <v>21.61</v>
      </c>
      <c r="S10" s="39">
        <v>20080516</v>
      </c>
      <c r="T10" s="40"/>
      <c r="U10" s="40" t="s">
        <v>2629</v>
      </c>
      <c r="V10" s="40">
        <v>5</v>
      </c>
      <c r="W10" s="40">
        <v>11</v>
      </c>
      <c r="X10" s="40" t="s">
        <v>2590</v>
      </c>
      <c r="Y10" s="40">
        <v>-18.91</v>
      </c>
      <c r="Z10" s="40" t="s">
        <v>2630</v>
      </c>
      <c r="AA10" s="40"/>
      <c r="AB10" s="40" t="s">
        <v>2631</v>
      </c>
      <c r="AC10" s="1" t="s">
        <v>58</v>
      </c>
    </row>
    <row r="11" ht="15" customHeight="1" spans="1:29">
      <c r="A11" s="39">
        <v>5718</v>
      </c>
      <c r="B11" s="39" t="s">
        <v>46</v>
      </c>
      <c r="C11" s="39">
        <v>21000116156</v>
      </c>
      <c r="D11" s="40">
        <v>0</v>
      </c>
      <c r="E11" s="40" t="s">
        <v>1036</v>
      </c>
      <c r="F11" s="40" t="s">
        <v>2584</v>
      </c>
      <c r="G11" s="40">
        <v>2010104</v>
      </c>
      <c r="H11" s="40" t="s">
        <v>2096</v>
      </c>
      <c r="I11" s="40" t="s">
        <v>2376</v>
      </c>
      <c r="J11" s="40" t="s">
        <v>2632</v>
      </c>
      <c r="K11" s="40" t="s">
        <v>2633</v>
      </c>
      <c r="L11" s="40" t="s">
        <v>2595</v>
      </c>
      <c r="M11" s="42">
        <v>1117.25</v>
      </c>
      <c r="N11" s="42">
        <v>1038.57</v>
      </c>
      <c r="O11" s="42" t="s">
        <v>2588</v>
      </c>
      <c r="P11" s="42">
        <v>78.68</v>
      </c>
      <c r="Q11" s="42" t="s">
        <v>2634</v>
      </c>
      <c r="R11" s="42">
        <v>78.68</v>
      </c>
      <c r="S11" s="39">
        <v>20120426</v>
      </c>
      <c r="T11" s="40"/>
      <c r="U11" s="40" t="s">
        <v>2635</v>
      </c>
      <c r="V11" s="40">
        <v>4</v>
      </c>
      <c r="W11" s="40">
        <v>7</v>
      </c>
      <c r="X11" s="40" t="s">
        <v>2590</v>
      </c>
      <c r="Y11" s="40">
        <v>-45.1625</v>
      </c>
      <c r="Z11" s="40" t="s">
        <v>2636</v>
      </c>
      <c r="AA11" s="40"/>
      <c r="AB11" s="40" t="s">
        <v>2592</v>
      </c>
      <c r="AC11" s="1" t="s">
        <v>58</v>
      </c>
    </row>
    <row r="12" ht="15" customHeight="1" spans="1:29">
      <c r="A12" s="39">
        <v>5719</v>
      </c>
      <c r="B12" s="39" t="s">
        <v>46</v>
      </c>
      <c r="C12" s="39">
        <v>21000105414</v>
      </c>
      <c r="D12" s="40">
        <v>0</v>
      </c>
      <c r="E12" s="40" t="s">
        <v>120</v>
      </c>
      <c r="F12" s="40" t="s">
        <v>2584</v>
      </c>
      <c r="G12" s="40">
        <v>2010104</v>
      </c>
      <c r="H12" s="40" t="s">
        <v>2096</v>
      </c>
      <c r="I12" s="40" t="s">
        <v>2376</v>
      </c>
      <c r="J12" s="40" t="s">
        <v>2637</v>
      </c>
      <c r="K12" s="40" t="s">
        <v>2638</v>
      </c>
      <c r="L12" s="40" t="s">
        <v>2587</v>
      </c>
      <c r="M12" s="42">
        <v>189</v>
      </c>
      <c r="N12" s="42">
        <v>179.51</v>
      </c>
      <c r="O12" s="42" t="s">
        <v>2588</v>
      </c>
      <c r="P12" s="42">
        <v>9.49</v>
      </c>
      <c r="Q12" s="42" t="s">
        <v>2639</v>
      </c>
      <c r="R12" s="42">
        <v>9.49</v>
      </c>
      <c r="S12" s="39">
        <v>20090622</v>
      </c>
      <c r="T12" s="40"/>
      <c r="U12" s="40"/>
      <c r="V12" s="40">
        <v>4</v>
      </c>
      <c r="W12" s="40">
        <v>10</v>
      </c>
      <c r="X12" s="40" t="s">
        <v>2590</v>
      </c>
      <c r="Y12" s="40">
        <v>-3.82</v>
      </c>
      <c r="Z12" s="40" t="s">
        <v>2640</v>
      </c>
      <c r="AA12" s="40"/>
      <c r="AB12" s="40" t="s">
        <v>2592</v>
      </c>
      <c r="AC12" s="1" t="s">
        <v>58</v>
      </c>
    </row>
    <row r="13" ht="15" customHeight="1" spans="1:29">
      <c r="A13" s="39">
        <v>5720</v>
      </c>
      <c r="B13" s="39" t="s">
        <v>46</v>
      </c>
      <c r="C13" s="39">
        <v>21000105189</v>
      </c>
      <c r="D13" s="40">
        <v>0</v>
      </c>
      <c r="E13" s="40" t="s">
        <v>120</v>
      </c>
      <c r="F13" s="40" t="s">
        <v>2584</v>
      </c>
      <c r="G13" s="40">
        <v>2010104</v>
      </c>
      <c r="H13" s="40" t="s">
        <v>2096</v>
      </c>
      <c r="I13" s="40" t="s">
        <v>2376</v>
      </c>
      <c r="J13" s="40" t="s">
        <v>2637</v>
      </c>
      <c r="K13" s="40" t="s">
        <v>2638</v>
      </c>
      <c r="L13" s="40" t="s">
        <v>2587</v>
      </c>
      <c r="M13" s="42">
        <v>189</v>
      </c>
      <c r="N13" s="42">
        <v>179.51</v>
      </c>
      <c r="O13" s="42" t="s">
        <v>2588</v>
      </c>
      <c r="P13" s="42">
        <v>9.49</v>
      </c>
      <c r="Q13" s="42" t="s">
        <v>2641</v>
      </c>
      <c r="R13" s="42">
        <v>9.49</v>
      </c>
      <c r="S13" s="39">
        <v>20030706</v>
      </c>
      <c r="T13" s="40"/>
      <c r="U13" s="40" t="s">
        <v>2642</v>
      </c>
      <c r="V13" s="40">
        <v>4</v>
      </c>
      <c r="W13" s="40">
        <v>16</v>
      </c>
      <c r="X13" s="40" t="s">
        <v>2590</v>
      </c>
      <c r="Y13" s="40">
        <v>-3.82</v>
      </c>
      <c r="Z13" s="40" t="s">
        <v>2621</v>
      </c>
      <c r="AA13" s="40"/>
      <c r="AB13" s="40" t="s">
        <v>2592</v>
      </c>
      <c r="AC13" s="1" t="s">
        <v>58</v>
      </c>
    </row>
    <row r="14" ht="15" customHeight="1" spans="1:29">
      <c r="A14" s="39">
        <v>5721</v>
      </c>
      <c r="B14" s="39" t="s">
        <v>46</v>
      </c>
      <c r="C14" s="39">
        <v>21000116216</v>
      </c>
      <c r="D14" s="40">
        <v>0</v>
      </c>
      <c r="E14" s="40" t="s">
        <v>1036</v>
      </c>
      <c r="F14" s="40" t="s">
        <v>2584</v>
      </c>
      <c r="G14" s="40">
        <v>2010104</v>
      </c>
      <c r="H14" s="40" t="s">
        <v>2096</v>
      </c>
      <c r="I14" s="40" t="s">
        <v>2376</v>
      </c>
      <c r="J14" s="40" t="s">
        <v>2643</v>
      </c>
      <c r="K14" s="40" t="s">
        <v>2644</v>
      </c>
      <c r="L14" s="40" t="s">
        <v>2595</v>
      </c>
      <c r="M14" s="42">
        <v>1575</v>
      </c>
      <c r="N14" s="42">
        <v>1464.1</v>
      </c>
      <c r="O14" s="42" t="s">
        <v>2588</v>
      </c>
      <c r="P14" s="42">
        <v>110.9</v>
      </c>
      <c r="Q14" s="42" t="s">
        <v>2645</v>
      </c>
      <c r="R14" s="42">
        <v>110.9</v>
      </c>
      <c r="S14" s="39">
        <v>20121031</v>
      </c>
      <c r="T14" s="40"/>
      <c r="U14" s="40" t="s">
        <v>196</v>
      </c>
      <c r="V14" s="40">
        <v>4</v>
      </c>
      <c r="W14" s="40">
        <v>7</v>
      </c>
      <c r="X14" s="40" t="s">
        <v>2590</v>
      </c>
      <c r="Y14" s="40">
        <v>-63.65</v>
      </c>
      <c r="Z14" s="40" t="s">
        <v>2646</v>
      </c>
      <c r="AA14" s="40"/>
      <c r="AB14" s="40" t="s">
        <v>2592</v>
      </c>
      <c r="AC14" s="1" t="s">
        <v>58</v>
      </c>
    </row>
    <row r="15" ht="15" customHeight="1" spans="1:29">
      <c r="A15" s="39">
        <v>5722</v>
      </c>
      <c r="B15" s="39" t="s">
        <v>46</v>
      </c>
      <c r="C15" s="39">
        <v>21000105659</v>
      </c>
      <c r="D15" s="40">
        <v>0</v>
      </c>
      <c r="E15" s="40" t="s">
        <v>2529</v>
      </c>
      <c r="F15" s="40" t="s">
        <v>2584</v>
      </c>
      <c r="G15" s="40">
        <v>2010601</v>
      </c>
      <c r="H15" s="40" t="s">
        <v>2269</v>
      </c>
      <c r="I15" s="40" t="s">
        <v>2376</v>
      </c>
      <c r="J15" s="40" t="s">
        <v>2593</v>
      </c>
      <c r="K15" s="40" t="s">
        <v>2594</v>
      </c>
      <c r="L15" s="40" t="s">
        <v>2595</v>
      </c>
      <c r="M15" s="42">
        <v>24</v>
      </c>
      <c r="N15" s="42">
        <v>22.8</v>
      </c>
      <c r="O15" s="42" t="s">
        <v>2588</v>
      </c>
      <c r="P15" s="42">
        <v>1.2</v>
      </c>
      <c r="Q15" s="42" t="s">
        <v>2647</v>
      </c>
      <c r="R15" s="42">
        <v>1.2</v>
      </c>
      <c r="S15" s="39">
        <v>20090825</v>
      </c>
      <c r="T15" s="40"/>
      <c r="U15" s="40" t="s">
        <v>2648</v>
      </c>
      <c r="V15" s="40">
        <v>4</v>
      </c>
      <c r="W15" s="40">
        <v>10</v>
      </c>
      <c r="X15" s="40" t="s">
        <v>2590</v>
      </c>
      <c r="Y15" s="40">
        <v>-0.48</v>
      </c>
      <c r="Z15" s="40" t="s">
        <v>2598</v>
      </c>
      <c r="AA15" s="40"/>
      <c r="AB15" s="40" t="s">
        <v>2592</v>
      </c>
      <c r="AC15" s="1" t="s">
        <v>58</v>
      </c>
    </row>
    <row r="16" ht="15" customHeight="1" spans="1:29">
      <c r="A16" s="39">
        <v>5723</v>
      </c>
      <c r="B16" s="39" t="s">
        <v>46</v>
      </c>
      <c r="C16" s="39">
        <v>21000105330</v>
      </c>
      <c r="D16" s="40">
        <v>0</v>
      </c>
      <c r="E16" s="40" t="s">
        <v>2649</v>
      </c>
      <c r="F16" s="40" t="s">
        <v>2584</v>
      </c>
      <c r="G16" s="40">
        <v>2010104</v>
      </c>
      <c r="H16" s="40" t="s">
        <v>2096</v>
      </c>
      <c r="I16" s="40" t="s">
        <v>2376</v>
      </c>
      <c r="J16" s="40" t="s">
        <v>2585</v>
      </c>
      <c r="K16" s="40" t="s">
        <v>2586</v>
      </c>
      <c r="L16" s="40" t="s">
        <v>2595</v>
      </c>
      <c r="M16" s="42">
        <v>150</v>
      </c>
      <c r="N16" s="42">
        <v>142.49</v>
      </c>
      <c r="O16" s="42" t="s">
        <v>2588</v>
      </c>
      <c r="P16" s="42">
        <v>7.51</v>
      </c>
      <c r="Q16" s="42" t="s">
        <v>2650</v>
      </c>
      <c r="R16" s="42">
        <v>7.51</v>
      </c>
      <c r="S16" s="39">
        <v>20080119</v>
      </c>
      <c r="T16" s="40"/>
      <c r="U16" s="40" t="s">
        <v>2651</v>
      </c>
      <c r="V16" s="40">
        <v>4</v>
      </c>
      <c r="W16" s="40">
        <v>11</v>
      </c>
      <c r="X16" s="40" t="s">
        <v>2590</v>
      </c>
      <c r="Y16" s="40">
        <v>-3.01</v>
      </c>
      <c r="Z16" s="40" t="s">
        <v>2652</v>
      </c>
      <c r="AA16" s="40"/>
      <c r="AB16" s="40" t="s">
        <v>2592</v>
      </c>
      <c r="AC16" s="1" t="s">
        <v>58</v>
      </c>
    </row>
    <row r="17" ht="15" customHeight="1" spans="1:29">
      <c r="A17" s="39">
        <v>5724</v>
      </c>
      <c r="B17" s="39" t="s">
        <v>46</v>
      </c>
      <c r="C17" s="39">
        <v>21000105125</v>
      </c>
      <c r="D17" s="40">
        <v>0</v>
      </c>
      <c r="E17" s="40" t="s">
        <v>1036</v>
      </c>
      <c r="F17" s="40" t="s">
        <v>2584</v>
      </c>
      <c r="G17" s="40">
        <v>2010104</v>
      </c>
      <c r="H17" s="40" t="s">
        <v>2096</v>
      </c>
      <c r="I17" s="40" t="s">
        <v>2376</v>
      </c>
      <c r="J17" s="40" t="s">
        <v>2653</v>
      </c>
      <c r="K17" s="40" t="s">
        <v>2654</v>
      </c>
      <c r="L17" s="40" t="s">
        <v>2611</v>
      </c>
      <c r="M17" s="42">
        <v>150</v>
      </c>
      <c r="N17" s="42">
        <v>142.49</v>
      </c>
      <c r="O17" s="42" t="s">
        <v>2588</v>
      </c>
      <c r="P17" s="42">
        <v>7.51</v>
      </c>
      <c r="Q17" s="42" t="s">
        <v>2655</v>
      </c>
      <c r="R17" s="42">
        <v>7.51</v>
      </c>
      <c r="S17" s="39">
        <v>20061231</v>
      </c>
      <c r="T17" s="40"/>
      <c r="U17" s="40" t="s">
        <v>184</v>
      </c>
      <c r="V17" s="40">
        <v>4</v>
      </c>
      <c r="W17" s="40">
        <v>12</v>
      </c>
      <c r="X17" s="40" t="s">
        <v>2590</v>
      </c>
      <c r="Y17" s="40">
        <v>-3.01</v>
      </c>
      <c r="Z17" s="40" t="s">
        <v>2656</v>
      </c>
      <c r="AA17" s="40"/>
      <c r="AB17" s="40" t="s">
        <v>2603</v>
      </c>
      <c r="AC17" s="1" t="s">
        <v>58</v>
      </c>
    </row>
    <row r="18" ht="15" customHeight="1" spans="1:29">
      <c r="A18" s="39">
        <v>5725</v>
      </c>
      <c r="B18" s="39" t="s">
        <v>46</v>
      </c>
      <c r="C18" s="39">
        <v>21000105974</v>
      </c>
      <c r="D18" s="40">
        <v>0</v>
      </c>
      <c r="E18" s="40" t="s">
        <v>2657</v>
      </c>
      <c r="F18" s="40" t="s">
        <v>2623</v>
      </c>
      <c r="G18" s="40">
        <v>2201002</v>
      </c>
      <c r="H18" s="40" t="s">
        <v>2091</v>
      </c>
      <c r="I18" s="40" t="s">
        <v>2376</v>
      </c>
      <c r="J18" s="40" t="s">
        <v>2658</v>
      </c>
      <c r="K18" s="40" t="s">
        <v>2659</v>
      </c>
      <c r="L18" s="40" t="s">
        <v>2660</v>
      </c>
      <c r="M18" s="42">
        <v>60.3</v>
      </c>
      <c r="N18" s="42">
        <v>45.82</v>
      </c>
      <c r="O18" s="42" t="s">
        <v>2588</v>
      </c>
      <c r="P18" s="42">
        <v>14.48</v>
      </c>
      <c r="Q18" s="42" t="s">
        <v>2661</v>
      </c>
      <c r="R18" s="42">
        <v>14.48</v>
      </c>
      <c r="S18" s="39">
        <v>20030506</v>
      </c>
      <c r="T18" s="40"/>
      <c r="U18" s="40" t="s">
        <v>2662</v>
      </c>
      <c r="V18" s="40">
        <v>5</v>
      </c>
      <c r="W18" s="40">
        <v>16</v>
      </c>
      <c r="X18" s="40" t="s">
        <v>2590</v>
      </c>
      <c r="Y18" s="40">
        <v>-12.671</v>
      </c>
      <c r="Z18" s="40" t="s">
        <v>2663</v>
      </c>
      <c r="AA18" s="40"/>
      <c r="AB18" s="40" t="s">
        <v>2592</v>
      </c>
      <c r="AC18" s="1" t="s">
        <v>58</v>
      </c>
    </row>
    <row r="19" ht="15" customHeight="1" spans="1:29">
      <c r="A19" s="39">
        <v>5726</v>
      </c>
      <c r="B19" s="39" t="s">
        <v>46</v>
      </c>
      <c r="C19" s="39">
        <v>21000106425</v>
      </c>
      <c r="D19" s="40">
        <v>0</v>
      </c>
      <c r="E19" s="40" t="s">
        <v>2664</v>
      </c>
      <c r="F19" s="40" t="s">
        <v>2584</v>
      </c>
      <c r="G19" s="40">
        <v>2320901</v>
      </c>
      <c r="H19" s="40" t="s">
        <v>2264</v>
      </c>
      <c r="I19" s="40" t="s">
        <v>2376</v>
      </c>
      <c r="J19" s="40" t="s">
        <v>2658</v>
      </c>
      <c r="K19" s="40" t="s">
        <v>2659</v>
      </c>
      <c r="L19" s="40" t="s">
        <v>2595</v>
      </c>
      <c r="M19" s="42">
        <v>84</v>
      </c>
      <c r="N19" s="42">
        <v>63.84</v>
      </c>
      <c r="O19" s="42" t="s">
        <v>2588</v>
      </c>
      <c r="P19" s="42">
        <v>20.16</v>
      </c>
      <c r="Q19" s="42" t="s">
        <v>2665</v>
      </c>
      <c r="R19" s="42">
        <v>20.16</v>
      </c>
      <c r="S19" s="39">
        <v>20040105</v>
      </c>
      <c r="T19" s="40"/>
      <c r="U19" s="40" t="s">
        <v>2666</v>
      </c>
      <c r="V19" s="40">
        <v>5</v>
      </c>
      <c r="W19" s="40">
        <v>15</v>
      </c>
      <c r="X19" s="40" t="s">
        <v>2590</v>
      </c>
      <c r="Y19" s="40">
        <v>-17.64</v>
      </c>
      <c r="Z19" s="40" t="s">
        <v>2667</v>
      </c>
      <c r="AA19" s="40"/>
      <c r="AB19" s="40" t="s">
        <v>2592</v>
      </c>
      <c r="AC19" s="1" t="s">
        <v>58</v>
      </c>
    </row>
    <row r="20" ht="15" customHeight="1" spans="1:29">
      <c r="A20" s="39">
        <v>5727</v>
      </c>
      <c r="B20" s="39" t="s">
        <v>46</v>
      </c>
      <c r="C20" s="39">
        <v>21000135429</v>
      </c>
      <c r="D20" s="40">
        <v>0</v>
      </c>
      <c r="E20" s="40" t="s">
        <v>2668</v>
      </c>
      <c r="F20" s="40" t="s">
        <v>2584</v>
      </c>
      <c r="G20" s="40">
        <v>2320901</v>
      </c>
      <c r="H20" s="40" t="s">
        <v>2264</v>
      </c>
      <c r="I20" s="40" t="s">
        <v>2376</v>
      </c>
      <c r="J20" s="40" t="s">
        <v>2658</v>
      </c>
      <c r="K20" s="40" t="s">
        <v>2659</v>
      </c>
      <c r="L20" s="40" t="s">
        <v>2595</v>
      </c>
      <c r="M20" s="42">
        <v>36</v>
      </c>
      <c r="N20" s="42">
        <v>26.18</v>
      </c>
      <c r="O20" s="42" t="s">
        <v>2588</v>
      </c>
      <c r="P20" s="42">
        <v>9.82</v>
      </c>
      <c r="Q20" s="42" t="s">
        <v>2669</v>
      </c>
      <c r="R20" s="42">
        <v>9.82</v>
      </c>
      <c r="S20" s="39">
        <v>20010710</v>
      </c>
      <c r="T20" s="40"/>
      <c r="U20" s="40" t="s">
        <v>2670</v>
      </c>
      <c r="V20" s="40">
        <v>5</v>
      </c>
      <c r="W20" s="40">
        <v>18</v>
      </c>
      <c r="X20" s="40" t="s">
        <v>2590</v>
      </c>
      <c r="Y20" s="40">
        <v>-8.74</v>
      </c>
      <c r="Z20" s="40" t="s">
        <v>2636</v>
      </c>
      <c r="AA20" s="40"/>
      <c r="AB20" s="40" t="s">
        <v>2592</v>
      </c>
      <c r="AC20" s="1" t="s">
        <v>58</v>
      </c>
    </row>
    <row r="21" ht="15" customHeight="1" spans="1:29">
      <c r="A21" s="39">
        <v>5728</v>
      </c>
      <c r="B21" s="39" t="s">
        <v>46</v>
      </c>
      <c r="C21" s="39">
        <v>21000116153</v>
      </c>
      <c r="D21" s="40">
        <v>0</v>
      </c>
      <c r="E21" s="40" t="s">
        <v>1036</v>
      </c>
      <c r="F21" s="40" t="s">
        <v>2584</v>
      </c>
      <c r="G21" s="40">
        <v>2010104</v>
      </c>
      <c r="H21" s="40" t="s">
        <v>2096</v>
      </c>
      <c r="I21" s="40" t="s">
        <v>2376</v>
      </c>
      <c r="J21" s="40" t="s">
        <v>2632</v>
      </c>
      <c r="K21" s="40" t="s">
        <v>2633</v>
      </c>
      <c r="L21" s="40" t="s">
        <v>2595</v>
      </c>
      <c r="M21" s="42">
        <v>1117.25</v>
      </c>
      <c r="N21" s="42">
        <v>1038.57</v>
      </c>
      <c r="O21" s="42" t="s">
        <v>2588</v>
      </c>
      <c r="P21" s="42">
        <v>78.68</v>
      </c>
      <c r="Q21" s="42" t="s">
        <v>2671</v>
      </c>
      <c r="R21" s="42">
        <v>78.68</v>
      </c>
      <c r="S21" s="39">
        <v>20120404</v>
      </c>
      <c r="T21" s="40"/>
      <c r="U21" s="40" t="s">
        <v>2672</v>
      </c>
      <c r="V21" s="40">
        <v>4</v>
      </c>
      <c r="W21" s="40">
        <v>7</v>
      </c>
      <c r="X21" s="40" t="s">
        <v>2590</v>
      </c>
      <c r="Y21" s="40">
        <v>-45.1625</v>
      </c>
      <c r="Z21" s="40" t="s">
        <v>2673</v>
      </c>
      <c r="AA21" s="40"/>
      <c r="AB21" s="40" t="s">
        <v>2592</v>
      </c>
      <c r="AC21" s="1" t="s">
        <v>58</v>
      </c>
    </row>
    <row r="22" ht="15" customHeight="1" spans="1:29">
      <c r="A22" s="39">
        <v>5729</v>
      </c>
      <c r="B22" s="39" t="s">
        <v>46</v>
      </c>
      <c r="C22" s="39">
        <v>21000105327</v>
      </c>
      <c r="D22" s="40">
        <v>0</v>
      </c>
      <c r="E22" s="40" t="s">
        <v>1036</v>
      </c>
      <c r="F22" s="40" t="s">
        <v>2584</v>
      </c>
      <c r="G22" s="40">
        <v>2010104</v>
      </c>
      <c r="H22" s="40" t="s">
        <v>2096</v>
      </c>
      <c r="I22" s="40" t="s">
        <v>2376</v>
      </c>
      <c r="J22" s="40" t="s">
        <v>2585</v>
      </c>
      <c r="K22" s="40" t="s">
        <v>2586</v>
      </c>
      <c r="L22" s="40" t="s">
        <v>2587</v>
      </c>
      <c r="M22" s="42">
        <v>114</v>
      </c>
      <c r="N22" s="42">
        <v>108.3</v>
      </c>
      <c r="O22" s="42" t="s">
        <v>2588</v>
      </c>
      <c r="P22" s="42">
        <v>5.7</v>
      </c>
      <c r="Q22" s="42" t="s">
        <v>2674</v>
      </c>
      <c r="R22" s="42">
        <v>5.7</v>
      </c>
      <c r="S22" s="39">
        <v>20080114</v>
      </c>
      <c r="T22" s="40"/>
      <c r="U22" s="40" t="s">
        <v>196</v>
      </c>
      <c r="V22" s="40">
        <v>4</v>
      </c>
      <c r="W22" s="40">
        <v>11</v>
      </c>
      <c r="X22" s="40" t="s">
        <v>2590</v>
      </c>
      <c r="Y22" s="40">
        <v>-2.28</v>
      </c>
      <c r="Z22" s="40" t="s">
        <v>2675</v>
      </c>
      <c r="AA22" s="40"/>
      <c r="AB22" s="40" t="s">
        <v>2592</v>
      </c>
      <c r="AC22" s="1" t="s">
        <v>58</v>
      </c>
    </row>
    <row r="23" ht="15" customHeight="1" spans="1:29">
      <c r="A23" s="39">
        <v>5730</v>
      </c>
      <c r="B23" s="39" t="s">
        <v>46</v>
      </c>
      <c r="C23" s="39">
        <v>21000105856</v>
      </c>
      <c r="D23" s="40">
        <v>0</v>
      </c>
      <c r="E23" s="40" t="s">
        <v>1036</v>
      </c>
      <c r="F23" s="40" t="s">
        <v>2584</v>
      </c>
      <c r="G23" s="40">
        <v>2010104</v>
      </c>
      <c r="H23" s="40" t="s">
        <v>2096</v>
      </c>
      <c r="I23" s="40" t="s">
        <v>2376</v>
      </c>
      <c r="J23" s="40" t="s">
        <v>2585</v>
      </c>
      <c r="K23" s="40" t="s">
        <v>2586</v>
      </c>
      <c r="L23" s="40" t="s">
        <v>2587</v>
      </c>
      <c r="M23" s="42">
        <v>189</v>
      </c>
      <c r="N23" s="42">
        <v>179.51</v>
      </c>
      <c r="O23" s="42" t="s">
        <v>2588</v>
      </c>
      <c r="P23" s="42">
        <v>9.49</v>
      </c>
      <c r="Q23" s="42" t="s">
        <v>2676</v>
      </c>
      <c r="R23" s="42">
        <v>9.49</v>
      </c>
      <c r="S23" s="39">
        <v>20041201</v>
      </c>
      <c r="T23" s="40"/>
      <c r="U23" s="40" t="s">
        <v>1036</v>
      </c>
      <c r="V23" s="40">
        <v>4</v>
      </c>
      <c r="W23" s="40">
        <v>14</v>
      </c>
      <c r="X23" s="40" t="s">
        <v>2590</v>
      </c>
      <c r="Y23" s="40">
        <v>-3.82</v>
      </c>
      <c r="Z23" s="40" t="s">
        <v>612</v>
      </c>
      <c r="AA23" s="40"/>
      <c r="AB23" s="40" t="s">
        <v>2592</v>
      </c>
      <c r="AC23" s="1" t="s">
        <v>58</v>
      </c>
    </row>
    <row r="24" ht="15" customHeight="1" spans="1:29">
      <c r="A24" s="39">
        <v>5731</v>
      </c>
      <c r="B24" s="39" t="s">
        <v>46</v>
      </c>
      <c r="C24" s="39">
        <v>21000116152</v>
      </c>
      <c r="D24" s="40">
        <v>0</v>
      </c>
      <c r="E24" s="40" t="s">
        <v>1036</v>
      </c>
      <c r="F24" s="40" t="s">
        <v>2584</v>
      </c>
      <c r="G24" s="40">
        <v>2010104</v>
      </c>
      <c r="H24" s="40" t="s">
        <v>2096</v>
      </c>
      <c r="I24" s="40" t="s">
        <v>2376</v>
      </c>
      <c r="J24" s="40" t="s">
        <v>2632</v>
      </c>
      <c r="K24" s="40" t="s">
        <v>2633</v>
      </c>
      <c r="L24" s="40" t="s">
        <v>2595</v>
      </c>
      <c r="M24" s="42">
        <v>1117.25</v>
      </c>
      <c r="N24" s="42">
        <v>1038.57</v>
      </c>
      <c r="O24" s="42" t="s">
        <v>2588</v>
      </c>
      <c r="P24" s="42">
        <v>78.68</v>
      </c>
      <c r="Q24" s="42" t="s">
        <v>2677</v>
      </c>
      <c r="R24" s="42">
        <v>78.68</v>
      </c>
      <c r="S24" s="39">
        <v>20120404</v>
      </c>
      <c r="T24" s="40"/>
      <c r="U24" s="40" t="s">
        <v>2672</v>
      </c>
      <c r="V24" s="40">
        <v>4</v>
      </c>
      <c r="W24" s="40">
        <v>7</v>
      </c>
      <c r="X24" s="40" t="s">
        <v>2590</v>
      </c>
      <c r="Y24" s="40">
        <v>-45.1625</v>
      </c>
      <c r="Z24" s="40" t="s">
        <v>2636</v>
      </c>
      <c r="AA24" s="40"/>
      <c r="AB24" s="40" t="s">
        <v>2592</v>
      </c>
      <c r="AC24" s="1" t="s">
        <v>58</v>
      </c>
    </row>
    <row r="25" ht="15" customHeight="1" spans="1:29">
      <c r="A25" s="39">
        <v>5732</v>
      </c>
      <c r="B25" s="39" t="s">
        <v>46</v>
      </c>
      <c r="C25" s="39">
        <v>21000033468</v>
      </c>
      <c r="D25" s="40">
        <v>0</v>
      </c>
      <c r="E25" s="40" t="s">
        <v>1036</v>
      </c>
      <c r="F25" s="40" t="s">
        <v>2584</v>
      </c>
      <c r="G25" s="40">
        <v>2010104</v>
      </c>
      <c r="H25" s="40" t="s">
        <v>2096</v>
      </c>
      <c r="I25" s="40" t="s">
        <v>2376</v>
      </c>
      <c r="J25" s="40" t="s">
        <v>2637</v>
      </c>
      <c r="K25" s="40" t="s">
        <v>2638</v>
      </c>
      <c r="L25" s="40" t="s">
        <v>2587</v>
      </c>
      <c r="M25" s="42">
        <v>19200</v>
      </c>
      <c r="N25" s="42">
        <v>18624</v>
      </c>
      <c r="O25" s="42" t="s">
        <v>2588</v>
      </c>
      <c r="P25" s="42">
        <v>576</v>
      </c>
      <c r="Q25" s="42" t="s">
        <v>2678</v>
      </c>
      <c r="R25" s="42">
        <v>576</v>
      </c>
      <c r="S25" s="39">
        <v>20001231</v>
      </c>
      <c r="T25" s="40"/>
      <c r="U25" s="40" t="s">
        <v>153</v>
      </c>
      <c r="V25" s="40">
        <v>4</v>
      </c>
      <c r="W25" s="40">
        <v>18</v>
      </c>
      <c r="X25" s="40" t="s">
        <v>2590</v>
      </c>
      <c r="Y25" s="40">
        <v>0</v>
      </c>
      <c r="Z25" s="40" t="s">
        <v>2679</v>
      </c>
      <c r="AA25" s="40"/>
      <c r="AB25" s="40" t="s">
        <v>2592</v>
      </c>
      <c r="AC25" s="1" t="s">
        <v>58</v>
      </c>
    </row>
    <row r="26" ht="15" customHeight="1" spans="1:29">
      <c r="A26" s="39">
        <v>5733</v>
      </c>
      <c r="B26" s="39" t="s">
        <v>46</v>
      </c>
      <c r="C26" s="39">
        <v>21000105187</v>
      </c>
      <c r="D26" s="40">
        <v>0</v>
      </c>
      <c r="E26" s="40" t="s">
        <v>120</v>
      </c>
      <c r="F26" s="40" t="s">
        <v>2584</v>
      </c>
      <c r="G26" s="40">
        <v>2010104</v>
      </c>
      <c r="H26" s="40" t="s">
        <v>2096</v>
      </c>
      <c r="I26" s="40" t="s">
        <v>2376</v>
      </c>
      <c r="J26" s="40" t="s">
        <v>2680</v>
      </c>
      <c r="K26" s="40" t="s">
        <v>2681</v>
      </c>
      <c r="L26" s="40" t="s">
        <v>2587</v>
      </c>
      <c r="M26" s="42">
        <v>189</v>
      </c>
      <c r="N26" s="42">
        <v>179.51</v>
      </c>
      <c r="O26" s="42" t="s">
        <v>2588</v>
      </c>
      <c r="P26" s="42">
        <v>9.49</v>
      </c>
      <c r="Q26" s="42" t="s">
        <v>2682</v>
      </c>
      <c r="R26" s="42">
        <v>9.49</v>
      </c>
      <c r="S26" s="39">
        <v>20030706</v>
      </c>
      <c r="T26" s="40"/>
      <c r="U26" s="40" t="s">
        <v>356</v>
      </c>
      <c r="V26" s="40">
        <v>4</v>
      </c>
      <c r="W26" s="40">
        <v>16</v>
      </c>
      <c r="X26" s="40" t="s">
        <v>2590</v>
      </c>
      <c r="Y26" s="40">
        <v>-3.82</v>
      </c>
      <c r="Z26" s="40" t="s">
        <v>2683</v>
      </c>
      <c r="AA26" s="40"/>
      <c r="AB26" s="40" t="s">
        <v>2592</v>
      </c>
      <c r="AC26" s="1" t="s">
        <v>58</v>
      </c>
    </row>
    <row r="27" ht="15" customHeight="1" spans="1:29">
      <c r="A27" s="39">
        <v>5734</v>
      </c>
      <c r="B27" s="39" t="s">
        <v>46</v>
      </c>
      <c r="C27" s="39">
        <v>21000105184</v>
      </c>
      <c r="D27" s="40">
        <v>0</v>
      </c>
      <c r="E27" s="40" t="s">
        <v>1036</v>
      </c>
      <c r="F27" s="40" t="s">
        <v>2584</v>
      </c>
      <c r="G27" s="40">
        <v>2010104</v>
      </c>
      <c r="H27" s="40" t="s">
        <v>2096</v>
      </c>
      <c r="I27" s="40" t="s">
        <v>2376</v>
      </c>
      <c r="J27" s="40" t="s">
        <v>2680</v>
      </c>
      <c r="K27" s="40" t="s">
        <v>2681</v>
      </c>
      <c r="L27" s="40" t="s">
        <v>2587</v>
      </c>
      <c r="M27" s="42">
        <v>189</v>
      </c>
      <c r="N27" s="42">
        <v>179.51</v>
      </c>
      <c r="O27" s="42" t="s">
        <v>2588</v>
      </c>
      <c r="P27" s="42">
        <v>9.49</v>
      </c>
      <c r="Q27" s="42" t="s">
        <v>2684</v>
      </c>
      <c r="R27" s="42">
        <v>9.49</v>
      </c>
      <c r="S27" s="39">
        <v>20030706</v>
      </c>
      <c r="T27" s="40"/>
      <c r="U27" s="40" t="s">
        <v>2685</v>
      </c>
      <c r="V27" s="40">
        <v>4</v>
      </c>
      <c r="W27" s="40">
        <v>16</v>
      </c>
      <c r="X27" s="40" t="s">
        <v>2590</v>
      </c>
      <c r="Y27" s="40">
        <v>-3.82</v>
      </c>
      <c r="Z27" s="40" t="s">
        <v>612</v>
      </c>
      <c r="AA27" s="40"/>
      <c r="AB27" s="40" t="s">
        <v>2592</v>
      </c>
      <c r="AC27" s="1" t="s">
        <v>58</v>
      </c>
    </row>
    <row r="28" ht="15" customHeight="1" spans="1:29">
      <c r="A28" s="39">
        <v>5735</v>
      </c>
      <c r="B28" s="39" t="s">
        <v>46</v>
      </c>
      <c r="C28" s="39">
        <v>21000105127</v>
      </c>
      <c r="D28" s="40">
        <v>0</v>
      </c>
      <c r="E28" s="40" t="s">
        <v>1036</v>
      </c>
      <c r="F28" s="40" t="s">
        <v>2584</v>
      </c>
      <c r="G28" s="40">
        <v>2010104</v>
      </c>
      <c r="H28" s="40" t="s">
        <v>2096</v>
      </c>
      <c r="I28" s="40" t="s">
        <v>2376</v>
      </c>
      <c r="J28" s="40" t="s">
        <v>2686</v>
      </c>
      <c r="K28" s="40" t="s">
        <v>2548</v>
      </c>
      <c r="L28" s="40" t="s">
        <v>2595</v>
      </c>
      <c r="M28" s="42">
        <v>111</v>
      </c>
      <c r="N28" s="42">
        <v>105.43</v>
      </c>
      <c r="O28" s="42" t="s">
        <v>2588</v>
      </c>
      <c r="P28" s="42">
        <v>5.57</v>
      </c>
      <c r="Q28" s="42" t="s">
        <v>2687</v>
      </c>
      <c r="R28" s="42">
        <v>5.57</v>
      </c>
      <c r="S28" s="39">
        <v>20070425</v>
      </c>
      <c r="T28" s="40"/>
      <c r="U28" s="40" t="s">
        <v>2688</v>
      </c>
      <c r="V28" s="40">
        <v>4</v>
      </c>
      <c r="W28" s="40">
        <v>12</v>
      </c>
      <c r="X28" s="40" t="s">
        <v>2590</v>
      </c>
      <c r="Y28" s="40">
        <v>-2.24</v>
      </c>
      <c r="Z28" s="40" t="s">
        <v>2656</v>
      </c>
      <c r="AA28" s="40"/>
      <c r="AB28" s="40" t="s">
        <v>2592</v>
      </c>
      <c r="AC28" s="1" t="s">
        <v>58</v>
      </c>
    </row>
    <row r="29" ht="15" customHeight="1" spans="1:29">
      <c r="A29" s="39">
        <v>5736</v>
      </c>
      <c r="B29" s="39" t="s">
        <v>46</v>
      </c>
      <c r="C29" s="39">
        <v>21000115985</v>
      </c>
      <c r="D29" s="40">
        <v>0</v>
      </c>
      <c r="E29" s="40" t="s">
        <v>1036</v>
      </c>
      <c r="F29" s="40" t="s">
        <v>2584</v>
      </c>
      <c r="G29" s="40">
        <v>2010104</v>
      </c>
      <c r="H29" s="40" t="s">
        <v>2096</v>
      </c>
      <c r="I29" s="40" t="s">
        <v>2376</v>
      </c>
      <c r="J29" s="40" t="s">
        <v>2689</v>
      </c>
      <c r="K29" s="40" t="s">
        <v>2690</v>
      </c>
      <c r="L29" s="40" t="s">
        <v>2595</v>
      </c>
      <c r="M29" s="42">
        <v>150</v>
      </c>
      <c r="N29" s="42">
        <v>139.46</v>
      </c>
      <c r="O29" s="42" t="s">
        <v>2588</v>
      </c>
      <c r="P29" s="42">
        <v>10.54</v>
      </c>
      <c r="Q29" s="42" t="s">
        <v>2691</v>
      </c>
      <c r="R29" s="42">
        <v>10.54</v>
      </c>
      <c r="S29" s="39">
        <v>20100102</v>
      </c>
      <c r="T29" s="40"/>
      <c r="U29" s="40" t="s">
        <v>2692</v>
      </c>
      <c r="V29" s="40">
        <v>4</v>
      </c>
      <c r="W29" s="40">
        <v>9</v>
      </c>
      <c r="X29" s="40" t="s">
        <v>2590</v>
      </c>
      <c r="Y29" s="40">
        <v>-6.04</v>
      </c>
      <c r="Z29" s="40" t="s">
        <v>2617</v>
      </c>
      <c r="AA29" s="40"/>
      <c r="AB29" s="40" t="s">
        <v>2592</v>
      </c>
      <c r="AC29" s="1" t="s">
        <v>58</v>
      </c>
    </row>
    <row r="30" ht="15" customHeight="1" spans="1:29">
      <c r="A30" s="39">
        <v>5737</v>
      </c>
      <c r="B30" s="39" t="s">
        <v>46</v>
      </c>
      <c r="C30" s="39">
        <v>21000033720</v>
      </c>
      <c r="D30" s="40">
        <v>0</v>
      </c>
      <c r="E30" s="40" t="s">
        <v>984</v>
      </c>
      <c r="F30" s="40" t="s">
        <v>2584</v>
      </c>
      <c r="G30" s="40">
        <v>2010104</v>
      </c>
      <c r="H30" s="40" t="s">
        <v>2096</v>
      </c>
      <c r="I30" s="40" t="s">
        <v>2376</v>
      </c>
      <c r="J30" s="40" t="s">
        <v>2585</v>
      </c>
      <c r="K30" s="40" t="s">
        <v>2586</v>
      </c>
      <c r="L30" s="40" t="s">
        <v>2587</v>
      </c>
      <c r="M30" s="42">
        <v>18238</v>
      </c>
      <c r="N30" s="42">
        <v>17690.86</v>
      </c>
      <c r="O30" s="42" t="s">
        <v>2588</v>
      </c>
      <c r="P30" s="42">
        <v>547.14</v>
      </c>
      <c r="Q30" s="42" t="s">
        <v>2693</v>
      </c>
      <c r="R30" s="42">
        <v>547.14</v>
      </c>
      <c r="S30" s="39">
        <v>19991230</v>
      </c>
      <c r="T30" s="40"/>
      <c r="U30" s="40" t="s">
        <v>2607</v>
      </c>
      <c r="V30" s="40">
        <v>4</v>
      </c>
      <c r="W30" s="40">
        <v>19</v>
      </c>
      <c r="X30" s="40" t="s">
        <v>2590</v>
      </c>
      <c r="Y30" s="40">
        <v>0</v>
      </c>
      <c r="Z30" s="40" t="s">
        <v>2608</v>
      </c>
      <c r="AA30" s="40"/>
      <c r="AB30" s="40" t="s">
        <v>2592</v>
      </c>
      <c r="AC30" s="1" t="s">
        <v>58</v>
      </c>
    </row>
    <row r="31" ht="15" customHeight="1" spans="1:29">
      <c r="A31" s="39">
        <v>5738</v>
      </c>
      <c r="B31" s="39" t="s">
        <v>46</v>
      </c>
      <c r="C31" s="39">
        <v>21000135241</v>
      </c>
      <c r="D31" s="40">
        <v>0</v>
      </c>
      <c r="E31" s="40" t="s">
        <v>725</v>
      </c>
      <c r="F31" s="40" t="s">
        <v>2623</v>
      </c>
      <c r="G31" s="40">
        <v>2201002</v>
      </c>
      <c r="H31" s="40" t="s">
        <v>2091</v>
      </c>
      <c r="I31" s="40" t="s">
        <v>2694</v>
      </c>
      <c r="J31" s="40" t="s">
        <v>2695</v>
      </c>
      <c r="K31" s="40" t="s">
        <v>2696</v>
      </c>
      <c r="L31" s="40" t="s">
        <v>2660</v>
      </c>
      <c r="M31" s="42">
        <v>1061.87</v>
      </c>
      <c r="N31" s="42">
        <v>772.51</v>
      </c>
      <c r="O31" s="42" t="s">
        <v>2588</v>
      </c>
      <c r="P31" s="42">
        <v>289.36</v>
      </c>
      <c r="Q31" s="42" t="s">
        <v>2697</v>
      </c>
      <c r="R31" s="42">
        <v>289.36</v>
      </c>
      <c r="S31" s="39">
        <v>20120810</v>
      </c>
      <c r="T31" s="40"/>
      <c r="U31" s="40" t="s">
        <v>2698</v>
      </c>
      <c r="V31" s="40">
        <v>5</v>
      </c>
      <c r="W31" s="40">
        <v>7</v>
      </c>
      <c r="X31" s="40" t="s">
        <v>2590</v>
      </c>
      <c r="Y31" s="40">
        <v>-257.5039</v>
      </c>
      <c r="Z31" s="40" t="s">
        <v>2699</v>
      </c>
      <c r="AA31" s="40"/>
      <c r="AB31" s="40" t="s">
        <v>2592</v>
      </c>
      <c r="AC31" s="1" t="s">
        <v>58</v>
      </c>
    </row>
    <row r="32" ht="15" customHeight="1" spans="1:29">
      <c r="A32" s="39">
        <v>5739</v>
      </c>
      <c r="B32" s="39" t="s">
        <v>46</v>
      </c>
      <c r="C32" s="39">
        <v>36000000504</v>
      </c>
      <c r="D32" s="40">
        <v>0</v>
      </c>
      <c r="E32" s="40" t="s">
        <v>2700</v>
      </c>
      <c r="F32" s="40" t="s">
        <v>2623</v>
      </c>
      <c r="G32" s="40">
        <v>3100301</v>
      </c>
      <c r="H32" s="40" t="s">
        <v>2701</v>
      </c>
      <c r="I32" s="40" t="s">
        <v>2702</v>
      </c>
      <c r="J32" s="40" t="s">
        <v>2703</v>
      </c>
      <c r="K32" s="40" t="s">
        <v>2704</v>
      </c>
      <c r="L32" s="40" t="s">
        <v>2660</v>
      </c>
      <c r="M32" s="42">
        <v>2522900</v>
      </c>
      <c r="N32" s="42">
        <v>2447213</v>
      </c>
      <c r="O32" s="42" t="s">
        <v>2588</v>
      </c>
      <c r="P32" s="42">
        <v>75687</v>
      </c>
      <c r="Q32" s="42" t="s">
        <v>2705</v>
      </c>
      <c r="R32" s="42">
        <v>75687</v>
      </c>
      <c r="S32" s="39">
        <v>19851215</v>
      </c>
      <c r="T32" s="40" t="s">
        <v>2499</v>
      </c>
      <c r="U32" s="40" t="s">
        <v>2706</v>
      </c>
      <c r="V32" s="40">
        <v>12</v>
      </c>
      <c r="W32" s="40">
        <v>33</v>
      </c>
      <c r="X32" s="40" t="s">
        <v>2590</v>
      </c>
      <c r="Y32" s="40">
        <v>0</v>
      </c>
      <c r="Z32" s="40" t="s">
        <v>2707</v>
      </c>
      <c r="AA32" s="40"/>
      <c r="AB32" s="40" t="s">
        <v>2592</v>
      </c>
      <c r="AC32" s="1" t="s">
        <v>58</v>
      </c>
    </row>
    <row r="33" ht="15" customHeight="1" spans="1:29">
      <c r="A33" s="39">
        <v>5740</v>
      </c>
      <c r="B33" s="39" t="s">
        <v>46</v>
      </c>
      <c r="C33" s="39">
        <v>21000135170</v>
      </c>
      <c r="D33" s="40">
        <v>0</v>
      </c>
      <c r="E33" s="40" t="s">
        <v>2708</v>
      </c>
      <c r="F33" s="40" t="s">
        <v>2623</v>
      </c>
      <c r="G33" s="40">
        <v>2201002</v>
      </c>
      <c r="H33" s="40" t="s">
        <v>2091</v>
      </c>
      <c r="I33" s="40" t="s">
        <v>2376</v>
      </c>
      <c r="J33" s="40" t="s">
        <v>2709</v>
      </c>
      <c r="K33" s="40" t="s">
        <v>2552</v>
      </c>
      <c r="L33" s="40" t="s">
        <v>2660</v>
      </c>
      <c r="M33" s="42">
        <v>205.67</v>
      </c>
      <c r="N33" s="42">
        <v>149.63</v>
      </c>
      <c r="O33" s="42" t="s">
        <v>2588</v>
      </c>
      <c r="P33" s="42">
        <v>56.04</v>
      </c>
      <c r="Q33" s="42" t="s">
        <v>2710</v>
      </c>
      <c r="R33" s="42">
        <v>56.04</v>
      </c>
      <c r="S33" s="39">
        <v>20100710</v>
      </c>
      <c r="T33" s="40"/>
      <c r="U33" s="40" t="s">
        <v>2711</v>
      </c>
      <c r="V33" s="40">
        <v>5</v>
      </c>
      <c r="W33" s="40">
        <v>9</v>
      </c>
      <c r="X33" s="40" t="s">
        <v>2590</v>
      </c>
      <c r="Y33" s="40">
        <v>-49.8699</v>
      </c>
      <c r="Z33" s="40" t="s">
        <v>2712</v>
      </c>
      <c r="AA33" s="40"/>
      <c r="AB33" s="40" t="s">
        <v>2592</v>
      </c>
      <c r="AC33" s="1" t="s">
        <v>58</v>
      </c>
    </row>
    <row r="34" ht="15" customHeight="1" spans="1:29">
      <c r="A34" s="39">
        <v>5741</v>
      </c>
      <c r="B34" s="39" t="s">
        <v>46</v>
      </c>
      <c r="C34" s="39">
        <v>21000087564</v>
      </c>
      <c r="D34" s="40">
        <v>0</v>
      </c>
      <c r="E34" s="40" t="s">
        <v>2713</v>
      </c>
      <c r="F34" s="40" t="s">
        <v>2584</v>
      </c>
      <c r="G34" s="40">
        <v>2320901</v>
      </c>
      <c r="H34" s="40" t="s">
        <v>2264</v>
      </c>
      <c r="I34" s="40" t="s">
        <v>2376</v>
      </c>
      <c r="J34" s="40" t="s">
        <v>2714</v>
      </c>
      <c r="K34" s="40" t="s">
        <v>2715</v>
      </c>
      <c r="L34" s="40" t="s">
        <v>2595</v>
      </c>
      <c r="M34" s="42">
        <v>1538.46</v>
      </c>
      <c r="N34" s="42">
        <v>1293.33</v>
      </c>
      <c r="O34" s="42" t="s">
        <v>2588</v>
      </c>
      <c r="P34" s="42">
        <v>245.13</v>
      </c>
      <c r="Q34" s="42" t="s">
        <v>2716</v>
      </c>
      <c r="R34" s="42">
        <v>245.13</v>
      </c>
      <c r="S34" s="39">
        <v>20141215</v>
      </c>
      <c r="T34" s="40"/>
      <c r="U34" s="40" t="s">
        <v>2717</v>
      </c>
      <c r="V34" s="40">
        <v>5</v>
      </c>
      <c r="W34" s="40">
        <v>4</v>
      </c>
      <c r="X34" s="40"/>
      <c r="Y34" s="40">
        <v>-198.9762</v>
      </c>
      <c r="Z34" s="40" t="s">
        <v>2718</v>
      </c>
      <c r="AA34" s="40" t="s">
        <v>2719</v>
      </c>
      <c r="AB34" s="40" t="s">
        <v>2720</v>
      </c>
      <c r="AC34" s="1" t="s">
        <v>58</v>
      </c>
    </row>
    <row r="35" ht="15" customHeight="1" spans="1:29">
      <c r="A35" s="39">
        <v>5742</v>
      </c>
      <c r="B35" s="39" t="s">
        <v>46</v>
      </c>
      <c r="C35" s="39">
        <v>21000116358</v>
      </c>
      <c r="D35" s="40">
        <v>0</v>
      </c>
      <c r="E35" s="40" t="s">
        <v>2721</v>
      </c>
      <c r="F35" s="40" t="s">
        <v>2584</v>
      </c>
      <c r="G35" s="40">
        <v>2010601</v>
      </c>
      <c r="H35" s="40" t="s">
        <v>2269</v>
      </c>
      <c r="I35" s="40" t="s">
        <v>2376</v>
      </c>
      <c r="J35" s="40" t="s">
        <v>2643</v>
      </c>
      <c r="K35" s="40" t="s">
        <v>2644</v>
      </c>
      <c r="L35" s="40" t="s">
        <v>2595</v>
      </c>
      <c r="M35" s="42">
        <v>43.8</v>
      </c>
      <c r="N35" s="42">
        <v>40.71</v>
      </c>
      <c r="O35" s="42" t="s">
        <v>2588</v>
      </c>
      <c r="P35" s="42">
        <v>3.09</v>
      </c>
      <c r="Q35" s="42" t="s">
        <v>2722</v>
      </c>
      <c r="R35" s="42">
        <v>3.09</v>
      </c>
      <c r="S35" s="39">
        <v>20031226</v>
      </c>
      <c r="T35" s="40"/>
      <c r="U35" s="40" t="s">
        <v>2723</v>
      </c>
      <c r="V35" s="40">
        <v>4</v>
      </c>
      <c r="W35" s="40">
        <v>15</v>
      </c>
      <c r="X35" s="40" t="s">
        <v>2590</v>
      </c>
      <c r="Y35" s="40">
        <v>-1.776</v>
      </c>
      <c r="Z35" s="40" t="s">
        <v>2724</v>
      </c>
      <c r="AA35" s="40"/>
      <c r="AB35" s="40" t="s">
        <v>2592</v>
      </c>
      <c r="AC35" s="1" t="s">
        <v>58</v>
      </c>
    </row>
    <row r="36" ht="15" customHeight="1" spans="1:29">
      <c r="A36" s="39">
        <v>5743</v>
      </c>
      <c r="B36" s="39" t="s">
        <v>46</v>
      </c>
      <c r="C36" s="39">
        <v>21000135173</v>
      </c>
      <c r="D36" s="40">
        <v>0</v>
      </c>
      <c r="E36" s="40" t="s">
        <v>725</v>
      </c>
      <c r="F36" s="40" t="s">
        <v>2623</v>
      </c>
      <c r="G36" s="40">
        <v>2201002</v>
      </c>
      <c r="H36" s="40" t="s">
        <v>2091</v>
      </c>
      <c r="I36" s="40" t="s">
        <v>2376</v>
      </c>
      <c r="J36" s="40" t="s">
        <v>2643</v>
      </c>
      <c r="K36" s="40" t="s">
        <v>2644</v>
      </c>
      <c r="L36" s="40" t="s">
        <v>2660</v>
      </c>
      <c r="M36" s="42">
        <v>59.4</v>
      </c>
      <c r="N36" s="42">
        <v>43.2</v>
      </c>
      <c r="O36" s="42" t="s">
        <v>2588</v>
      </c>
      <c r="P36" s="42">
        <v>16.2</v>
      </c>
      <c r="Q36" s="42" t="s">
        <v>2725</v>
      </c>
      <c r="R36" s="42">
        <v>16.2</v>
      </c>
      <c r="S36" s="39">
        <v>20020115</v>
      </c>
      <c r="T36" s="40"/>
      <c r="U36" s="40" t="s">
        <v>2726</v>
      </c>
      <c r="V36" s="40">
        <v>5</v>
      </c>
      <c r="W36" s="40">
        <v>17</v>
      </c>
      <c r="X36" s="40" t="s">
        <v>2590</v>
      </c>
      <c r="Y36" s="40">
        <v>-14.418</v>
      </c>
      <c r="Z36" s="40" t="s">
        <v>2636</v>
      </c>
      <c r="AA36" s="40"/>
      <c r="AB36" s="40" t="s">
        <v>2592</v>
      </c>
      <c r="AC36" s="1" t="s">
        <v>58</v>
      </c>
    </row>
    <row r="37" ht="15" customHeight="1" spans="1:29">
      <c r="A37" s="39">
        <v>5744</v>
      </c>
      <c r="B37" s="39" t="s">
        <v>46</v>
      </c>
      <c r="C37" s="39">
        <v>21000069740</v>
      </c>
      <c r="D37" s="40">
        <v>0</v>
      </c>
      <c r="E37" s="40" t="s">
        <v>1036</v>
      </c>
      <c r="F37" s="40" t="s">
        <v>2584</v>
      </c>
      <c r="G37" s="40">
        <v>2010104</v>
      </c>
      <c r="H37" s="40" t="s">
        <v>2096</v>
      </c>
      <c r="I37" s="40" t="s">
        <v>2376</v>
      </c>
      <c r="J37" s="40" t="s">
        <v>2599</v>
      </c>
      <c r="K37" s="40" t="s">
        <v>2600</v>
      </c>
      <c r="L37" s="40" t="s">
        <v>2601</v>
      </c>
      <c r="M37" s="42">
        <v>4700.86</v>
      </c>
      <c r="N37" s="42">
        <v>4559.83</v>
      </c>
      <c r="O37" s="42" t="s">
        <v>2588</v>
      </c>
      <c r="P37" s="42">
        <v>141.03</v>
      </c>
      <c r="Q37" s="42" t="s">
        <v>2727</v>
      </c>
      <c r="R37" s="42">
        <v>141.03</v>
      </c>
      <c r="S37" s="39">
        <v>20121225</v>
      </c>
      <c r="T37" s="40"/>
      <c r="U37" s="40" t="s">
        <v>2456</v>
      </c>
      <c r="V37" s="40">
        <v>4</v>
      </c>
      <c r="W37" s="40">
        <v>6</v>
      </c>
      <c r="X37" s="40" t="s">
        <v>2590</v>
      </c>
      <c r="Y37" s="40">
        <v>-0.0042</v>
      </c>
      <c r="Z37" s="40" t="s">
        <v>2621</v>
      </c>
      <c r="AA37" s="40"/>
      <c r="AB37" s="40" t="s">
        <v>2603</v>
      </c>
      <c r="AC37" s="1" t="s">
        <v>58</v>
      </c>
    </row>
    <row r="38" ht="15" customHeight="1" spans="1:29">
      <c r="A38" s="39">
        <v>5745</v>
      </c>
      <c r="B38" s="39" t="s">
        <v>46</v>
      </c>
      <c r="C38" s="39">
        <v>36000000514</v>
      </c>
      <c r="D38" s="40">
        <v>0</v>
      </c>
      <c r="E38" s="40" t="s">
        <v>2728</v>
      </c>
      <c r="F38" s="40" t="s">
        <v>2623</v>
      </c>
      <c r="G38" s="40">
        <v>3100202</v>
      </c>
      <c r="H38" s="40" t="s">
        <v>2729</v>
      </c>
      <c r="I38" s="40" t="s">
        <v>2702</v>
      </c>
      <c r="J38" s="40" t="s">
        <v>2703</v>
      </c>
      <c r="K38" s="40" t="s">
        <v>2704</v>
      </c>
      <c r="L38" s="40" t="s">
        <v>2730</v>
      </c>
      <c r="M38" s="42">
        <v>900450</v>
      </c>
      <c r="N38" s="42">
        <v>873436.5</v>
      </c>
      <c r="O38" s="42" t="s">
        <v>2588</v>
      </c>
      <c r="P38" s="42">
        <v>27013.5</v>
      </c>
      <c r="Q38" s="42" t="s">
        <v>2731</v>
      </c>
      <c r="R38" s="42">
        <v>27013.5</v>
      </c>
      <c r="S38" s="39">
        <v>19851214</v>
      </c>
      <c r="T38" s="40" t="s">
        <v>2732</v>
      </c>
      <c r="U38" s="40" t="s">
        <v>2733</v>
      </c>
      <c r="V38" s="40">
        <v>12</v>
      </c>
      <c r="W38" s="40">
        <v>33</v>
      </c>
      <c r="X38" s="40" t="s">
        <v>2590</v>
      </c>
      <c r="Y38" s="40">
        <v>0</v>
      </c>
      <c r="Z38" s="40" t="s">
        <v>2734</v>
      </c>
      <c r="AA38" s="40"/>
      <c r="AB38" s="40" t="s">
        <v>2631</v>
      </c>
      <c r="AC38" s="1" t="s">
        <v>58</v>
      </c>
    </row>
    <row r="39" ht="15" customHeight="1" spans="1:29">
      <c r="A39" s="39">
        <v>5746</v>
      </c>
      <c r="B39" s="39" t="s">
        <v>46</v>
      </c>
      <c r="C39" s="39">
        <v>21000105388</v>
      </c>
      <c r="D39" s="40">
        <v>0</v>
      </c>
      <c r="E39" s="40" t="s">
        <v>1036</v>
      </c>
      <c r="F39" s="40" t="s">
        <v>2584</v>
      </c>
      <c r="G39" s="40">
        <v>2010104</v>
      </c>
      <c r="H39" s="40" t="s">
        <v>2096</v>
      </c>
      <c r="I39" s="40" t="s">
        <v>2376</v>
      </c>
      <c r="J39" s="40" t="s">
        <v>2735</v>
      </c>
      <c r="K39" s="40" t="s">
        <v>2736</v>
      </c>
      <c r="L39" s="40" t="s">
        <v>2611</v>
      </c>
      <c r="M39" s="42">
        <v>150</v>
      </c>
      <c r="N39" s="42">
        <v>142.49</v>
      </c>
      <c r="O39" s="42" t="s">
        <v>2588</v>
      </c>
      <c r="P39" s="42">
        <v>7.51</v>
      </c>
      <c r="Q39" s="42" t="s">
        <v>2737</v>
      </c>
      <c r="R39" s="42">
        <v>7.51</v>
      </c>
      <c r="S39" s="39">
        <v>20090102</v>
      </c>
      <c r="T39" s="40"/>
      <c r="U39" s="40" t="s">
        <v>2738</v>
      </c>
      <c r="V39" s="40">
        <v>4</v>
      </c>
      <c r="W39" s="40">
        <v>10</v>
      </c>
      <c r="X39" s="40" t="s">
        <v>2590</v>
      </c>
      <c r="Y39" s="40">
        <v>-3.01</v>
      </c>
      <c r="Z39" s="40" t="s">
        <v>2617</v>
      </c>
      <c r="AA39" s="40"/>
      <c r="AB39" s="40" t="s">
        <v>2739</v>
      </c>
      <c r="AC39" s="1" t="s">
        <v>58</v>
      </c>
    </row>
    <row r="40" ht="15" customHeight="1" spans="1:29">
      <c r="A40" s="39">
        <v>5747</v>
      </c>
      <c r="B40" s="39" t="s">
        <v>46</v>
      </c>
      <c r="C40" s="39">
        <v>21000116415</v>
      </c>
      <c r="D40" s="40">
        <v>0</v>
      </c>
      <c r="E40" s="40" t="s">
        <v>813</v>
      </c>
      <c r="F40" s="40" t="s">
        <v>2584</v>
      </c>
      <c r="G40" s="40">
        <v>2010601</v>
      </c>
      <c r="H40" s="40" t="s">
        <v>2269</v>
      </c>
      <c r="I40" s="40" t="s">
        <v>2376</v>
      </c>
      <c r="J40" s="40" t="s">
        <v>2740</v>
      </c>
      <c r="K40" s="40" t="s">
        <v>2741</v>
      </c>
      <c r="L40" s="40" t="s">
        <v>2742</v>
      </c>
      <c r="M40" s="42">
        <v>44.4</v>
      </c>
      <c r="N40" s="42">
        <v>41.28</v>
      </c>
      <c r="O40" s="42" t="s">
        <v>2588</v>
      </c>
      <c r="P40" s="42">
        <v>3.12</v>
      </c>
      <c r="Q40" s="42" t="s">
        <v>2743</v>
      </c>
      <c r="R40" s="42">
        <v>3.12</v>
      </c>
      <c r="S40" s="39">
        <v>20071210</v>
      </c>
      <c r="T40" s="40"/>
      <c r="U40" s="40" t="s">
        <v>2744</v>
      </c>
      <c r="V40" s="40">
        <v>4</v>
      </c>
      <c r="W40" s="40">
        <v>11</v>
      </c>
      <c r="X40" s="40" t="s">
        <v>2590</v>
      </c>
      <c r="Y40" s="40">
        <v>-1.788</v>
      </c>
      <c r="Z40" s="40" t="s">
        <v>648</v>
      </c>
      <c r="AA40" s="40"/>
      <c r="AB40" s="40" t="s">
        <v>2745</v>
      </c>
      <c r="AC40" s="1" t="s">
        <v>58</v>
      </c>
    </row>
    <row r="41" ht="15" customHeight="1" spans="1:29">
      <c r="A41" s="39">
        <v>5748</v>
      </c>
      <c r="B41" s="39" t="s">
        <v>46</v>
      </c>
      <c r="C41" s="39">
        <v>21000116141</v>
      </c>
      <c r="D41" s="40">
        <v>0</v>
      </c>
      <c r="E41" s="40" t="s">
        <v>1036</v>
      </c>
      <c r="F41" s="40" t="s">
        <v>2584</v>
      </c>
      <c r="G41" s="40">
        <v>2010104</v>
      </c>
      <c r="H41" s="40" t="s">
        <v>2096</v>
      </c>
      <c r="I41" s="40" t="s">
        <v>2376</v>
      </c>
      <c r="J41" s="40" t="s">
        <v>2625</v>
      </c>
      <c r="K41" s="40" t="s">
        <v>2626</v>
      </c>
      <c r="L41" s="40" t="s">
        <v>2742</v>
      </c>
      <c r="M41" s="42">
        <v>183.26</v>
      </c>
      <c r="N41" s="42">
        <v>170.35</v>
      </c>
      <c r="O41" s="42" t="s">
        <v>2588</v>
      </c>
      <c r="P41" s="42">
        <v>12.91</v>
      </c>
      <c r="Q41" s="42" t="s">
        <v>2746</v>
      </c>
      <c r="R41" s="42">
        <v>12.91</v>
      </c>
      <c r="S41" s="39">
        <v>20110524</v>
      </c>
      <c r="T41" s="40"/>
      <c r="U41" s="40" t="s">
        <v>102</v>
      </c>
      <c r="V41" s="40">
        <v>4</v>
      </c>
      <c r="W41" s="40">
        <v>8</v>
      </c>
      <c r="X41" s="40" t="s">
        <v>2590</v>
      </c>
      <c r="Y41" s="40">
        <v>-7.4122</v>
      </c>
      <c r="Z41" s="40" t="s">
        <v>612</v>
      </c>
      <c r="AA41" s="40"/>
      <c r="AB41" s="40" t="s">
        <v>2745</v>
      </c>
      <c r="AC41" s="1" t="s">
        <v>58</v>
      </c>
    </row>
    <row r="42" ht="15" customHeight="1" spans="1:29">
      <c r="A42" s="39">
        <v>5749</v>
      </c>
      <c r="B42" s="39" t="s">
        <v>46</v>
      </c>
      <c r="C42" s="39">
        <v>21000116328</v>
      </c>
      <c r="D42" s="40">
        <v>0</v>
      </c>
      <c r="E42" s="40" t="s">
        <v>2747</v>
      </c>
      <c r="F42" s="40" t="s">
        <v>2584</v>
      </c>
      <c r="G42" s="40">
        <v>2010601</v>
      </c>
      <c r="H42" s="40" t="s">
        <v>2269</v>
      </c>
      <c r="I42" s="40" t="s">
        <v>2376</v>
      </c>
      <c r="J42" s="40" t="s">
        <v>2748</v>
      </c>
      <c r="K42" s="40" t="s">
        <v>2749</v>
      </c>
      <c r="L42" s="40" t="s">
        <v>2742</v>
      </c>
      <c r="M42" s="42">
        <v>53.1</v>
      </c>
      <c r="N42" s="42">
        <v>49.37</v>
      </c>
      <c r="O42" s="42" t="s">
        <v>2588</v>
      </c>
      <c r="P42" s="42">
        <v>3.73</v>
      </c>
      <c r="Q42" s="42" t="s">
        <v>2750</v>
      </c>
      <c r="R42" s="42">
        <v>3.73</v>
      </c>
      <c r="S42" s="39">
        <v>19950510</v>
      </c>
      <c r="T42" s="40"/>
      <c r="U42" s="40" t="s">
        <v>2751</v>
      </c>
      <c r="V42" s="40">
        <v>4</v>
      </c>
      <c r="W42" s="40">
        <v>24</v>
      </c>
      <c r="X42" s="40" t="s">
        <v>2590</v>
      </c>
      <c r="Y42" s="40">
        <v>-2.137</v>
      </c>
      <c r="Z42" s="40" t="s">
        <v>2752</v>
      </c>
      <c r="AA42" s="40"/>
      <c r="AB42" s="40" t="s">
        <v>2753</v>
      </c>
      <c r="AC42" s="1" t="s">
        <v>58</v>
      </c>
    </row>
    <row r="43" ht="15" customHeight="1" spans="1:29">
      <c r="A43" s="39">
        <v>5750</v>
      </c>
      <c r="B43" s="39" t="s">
        <v>46</v>
      </c>
      <c r="C43" s="39">
        <v>21000105280</v>
      </c>
      <c r="D43" s="40">
        <v>0</v>
      </c>
      <c r="E43" s="40" t="s">
        <v>1036</v>
      </c>
      <c r="F43" s="40" t="s">
        <v>2584</v>
      </c>
      <c r="G43" s="40">
        <v>2010104</v>
      </c>
      <c r="H43" s="40" t="s">
        <v>2096</v>
      </c>
      <c r="I43" s="40" t="s">
        <v>2376</v>
      </c>
      <c r="J43" s="40" t="s">
        <v>2625</v>
      </c>
      <c r="K43" s="40" t="s">
        <v>2626</v>
      </c>
      <c r="L43" s="40" t="s">
        <v>2742</v>
      </c>
      <c r="M43" s="42">
        <v>53.1</v>
      </c>
      <c r="N43" s="42">
        <v>50.44</v>
      </c>
      <c r="O43" s="42" t="s">
        <v>2588</v>
      </c>
      <c r="P43" s="42">
        <v>2.66</v>
      </c>
      <c r="Q43" s="42" t="s">
        <v>2754</v>
      </c>
      <c r="R43" s="42">
        <v>2.66</v>
      </c>
      <c r="S43" s="39">
        <v>20070131</v>
      </c>
      <c r="T43" s="40"/>
      <c r="U43" s="40" t="s">
        <v>189</v>
      </c>
      <c r="V43" s="40">
        <v>4</v>
      </c>
      <c r="W43" s="40">
        <v>12</v>
      </c>
      <c r="X43" s="40" t="s">
        <v>2590</v>
      </c>
      <c r="Y43" s="40">
        <v>-1.067</v>
      </c>
      <c r="Z43" s="40" t="s">
        <v>2755</v>
      </c>
      <c r="AA43" s="40"/>
      <c r="AB43" s="40" t="s">
        <v>2745</v>
      </c>
      <c r="AC43" s="1" t="s">
        <v>58</v>
      </c>
    </row>
    <row r="44" ht="15" customHeight="1" spans="1:29">
      <c r="A44" s="39">
        <v>5751</v>
      </c>
      <c r="B44" s="39" t="s">
        <v>46</v>
      </c>
      <c r="C44" s="39">
        <v>21000036471</v>
      </c>
      <c r="D44" s="40">
        <v>0</v>
      </c>
      <c r="E44" s="40" t="s">
        <v>2756</v>
      </c>
      <c r="F44" s="40" t="s">
        <v>2584</v>
      </c>
      <c r="G44" s="40">
        <v>20201</v>
      </c>
      <c r="H44" s="40" t="s">
        <v>175</v>
      </c>
      <c r="I44" s="40" t="s">
        <v>2376</v>
      </c>
      <c r="J44" s="40" t="s">
        <v>2625</v>
      </c>
      <c r="K44" s="40" t="s">
        <v>2626</v>
      </c>
      <c r="L44" s="40" t="s">
        <v>2742</v>
      </c>
      <c r="M44" s="42">
        <v>24273.5</v>
      </c>
      <c r="N44" s="42">
        <v>23545.29</v>
      </c>
      <c r="O44" s="42" t="s">
        <v>2588</v>
      </c>
      <c r="P44" s="42">
        <v>728.21</v>
      </c>
      <c r="Q44" s="42" t="s">
        <v>2757</v>
      </c>
      <c r="R44" s="42">
        <v>728.21</v>
      </c>
      <c r="S44" s="39">
        <v>20051222</v>
      </c>
      <c r="T44" s="40"/>
      <c r="U44" s="40" t="s">
        <v>2758</v>
      </c>
      <c r="V44" s="40">
        <v>5</v>
      </c>
      <c r="W44" s="40">
        <v>13</v>
      </c>
      <c r="X44" s="40" t="s">
        <v>2590</v>
      </c>
      <c r="Y44" s="40">
        <v>-0.005</v>
      </c>
      <c r="Z44" s="40" t="s">
        <v>2759</v>
      </c>
      <c r="AA44" s="40"/>
      <c r="AB44" s="40" t="s">
        <v>2745</v>
      </c>
      <c r="AC44" s="1" t="s">
        <v>58</v>
      </c>
    </row>
    <row r="45" ht="15" customHeight="1" spans="1:29">
      <c r="A45" s="39">
        <v>5752</v>
      </c>
      <c r="B45" s="39" t="s">
        <v>46</v>
      </c>
      <c r="C45" s="39">
        <v>21000135316</v>
      </c>
      <c r="D45" s="40">
        <v>0</v>
      </c>
      <c r="E45" s="40" t="s">
        <v>2760</v>
      </c>
      <c r="F45" s="40" t="s">
        <v>2623</v>
      </c>
      <c r="G45" s="40">
        <v>2201005</v>
      </c>
      <c r="H45" s="40" t="s">
        <v>2761</v>
      </c>
      <c r="I45" s="40" t="s">
        <v>2376</v>
      </c>
      <c r="J45" s="40" t="s">
        <v>2625</v>
      </c>
      <c r="K45" s="40" t="s">
        <v>2626</v>
      </c>
      <c r="L45" s="40" t="s">
        <v>2627</v>
      </c>
      <c r="M45" s="42">
        <v>286.33</v>
      </c>
      <c r="N45" s="42">
        <v>208.32</v>
      </c>
      <c r="O45" s="42" t="s">
        <v>2588</v>
      </c>
      <c r="P45" s="42">
        <v>78.01</v>
      </c>
      <c r="Q45" s="42" t="s">
        <v>2762</v>
      </c>
      <c r="R45" s="42">
        <v>78.01</v>
      </c>
      <c r="S45" s="39">
        <v>20101112</v>
      </c>
      <c r="T45" s="40"/>
      <c r="U45" s="40" t="s">
        <v>2760</v>
      </c>
      <c r="V45" s="40">
        <v>5</v>
      </c>
      <c r="W45" s="40">
        <v>9</v>
      </c>
      <c r="X45" s="40" t="s">
        <v>2590</v>
      </c>
      <c r="Y45" s="40">
        <v>-69.4201</v>
      </c>
      <c r="Z45" s="40" t="s">
        <v>2763</v>
      </c>
      <c r="AA45" s="40"/>
      <c r="AB45" s="40" t="s">
        <v>2631</v>
      </c>
      <c r="AC45" s="1" t="s">
        <v>58</v>
      </c>
    </row>
    <row r="46" ht="15" customHeight="1" spans="1:29">
      <c r="A46" s="39">
        <v>5753</v>
      </c>
      <c r="B46" s="39" t="s">
        <v>46</v>
      </c>
      <c r="C46" s="39">
        <v>21000106575</v>
      </c>
      <c r="D46" s="40">
        <v>0</v>
      </c>
      <c r="E46" s="40" t="s">
        <v>2764</v>
      </c>
      <c r="F46" s="40" t="s">
        <v>2623</v>
      </c>
      <c r="G46" s="40">
        <v>210090801</v>
      </c>
      <c r="H46" s="40" t="s">
        <v>2214</v>
      </c>
      <c r="I46" s="40" t="s">
        <v>2694</v>
      </c>
      <c r="J46" s="40" t="s">
        <v>2625</v>
      </c>
      <c r="K46" s="40" t="s">
        <v>2626</v>
      </c>
      <c r="L46" s="40" t="s">
        <v>2627</v>
      </c>
      <c r="M46" s="42">
        <v>1383.33</v>
      </c>
      <c r="N46" s="42">
        <v>525.54</v>
      </c>
      <c r="O46" s="42" t="s">
        <v>2588</v>
      </c>
      <c r="P46" s="42">
        <v>857.79</v>
      </c>
      <c r="Q46" s="42" t="s">
        <v>2765</v>
      </c>
      <c r="R46" s="42">
        <v>857.79</v>
      </c>
      <c r="S46" s="39">
        <v>20080802</v>
      </c>
      <c r="T46" s="40"/>
      <c r="U46" s="40">
        <v>0</v>
      </c>
      <c r="V46" s="40">
        <v>10</v>
      </c>
      <c r="W46" s="40">
        <v>11</v>
      </c>
      <c r="X46" s="40" t="s">
        <v>2766</v>
      </c>
      <c r="Y46" s="40">
        <v>-816.2901</v>
      </c>
      <c r="Z46" s="40" t="s">
        <v>2767</v>
      </c>
      <c r="AA46" s="40"/>
      <c r="AB46" s="40" t="s">
        <v>2631</v>
      </c>
      <c r="AC46" s="1" t="s">
        <v>58</v>
      </c>
    </row>
    <row r="47" ht="15" customHeight="1" spans="1:29">
      <c r="A47" s="39">
        <v>5754</v>
      </c>
      <c r="B47" s="39" t="s">
        <v>46</v>
      </c>
      <c r="C47" s="39">
        <v>21000115980</v>
      </c>
      <c r="D47" s="40">
        <v>0</v>
      </c>
      <c r="E47" s="40" t="s">
        <v>1036</v>
      </c>
      <c r="F47" s="40" t="s">
        <v>2584</v>
      </c>
      <c r="G47" s="40">
        <v>2010104</v>
      </c>
      <c r="H47" s="40" t="s">
        <v>2096</v>
      </c>
      <c r="I47" s="40" t="s">
        <v>2376</v>
      </c>
      <c r="J47" s="40" t="s">
        <v>2740</v>
      </c>
      <c r="K47" s="40" t="s">
        <v>2741</v>
      </c>
      <c r="L47" s="40" t="s">
        <v>2742</v>
      </c>
      <c r="M47" s="42">
        <v>53.1</v>
      </c>
      <c r="N47" s="42">
        <v>49.37</v>
      </c>
      <c r="O47" s="42" t="s">
        <v>2588</v>
      </c>
      <c r="P47" s="42">
        <v>3.73</v>
      </c>
      <c r="Q47" s="42" t="s">
        <v>2768</v>
      </c>
      <c r="R47" s="42">
        <v>3.73</v>
      </c>
      <c r="S47" s="39">
        <v>20071210</v>
      </c>
      <c r="T47" s="40"/>
      <c r="U47" s="40" t="s">
        <v>2769</v>
      </c>
      <c r="V47" s="40">
        <v>4</v>
      </c>
      <c r="W47" s="40">
        <v>11</v>
      </c>
      <c r="X47" s="40" t="s">
        <v>2590</v>
      </c>
      <c r="Y47" s="40">
        <v>-2.137</v>
      </c>
      <c r="Z47" s="40" t="s">
        <v>612</v>
      </c>
      <c r="AA47" s="40"/>
      <c r="AB47" s="40" t="s">
        <v>2753</v>
      </c>
      <c r="AC47" s="1" t="s">
        <v>58</v>
      </c>
    </row>
    <row r="48" ht="15" customHeight="1" spans="1:29">
      <c r="A48" s="39">
        <v>5755</v>
      </c>
      <c r="B48" s="39" t="s">
        <v>46</v>
      </c>
      <c r="C48" s="39">
        <v>21000135424</v>
      </c>
      <c r="D48" s="40">
        <v>0</v>
      </c>
      <c r="E48" s="40" t="s">
        <v>2713</v>
      </c>
      <c r="F48" s="40" t="s">
        <v>2584</v>
      </c>
      <c r="G48" s="40">
        <v>2320901</v>
      </c>
      <c r="H48" s="40" t="s">
        <v>2264</v>
      </c>
      <c r="I48" s="40" t="s">
        <v>2376</v>
      </c>
      <c r="J48" s="40" t="s">
        <v>2643</v>
      </c>
      <c r="K48" s="40" t="s">
        <v>2644</v>
      </c>
      <c r="L48" s="40" t="s">
        <v>2595</v>
      </c>
      <c r="M48" s="42">
        <v>36</v>
      </c>
      <c r="N48" s="42">
        <v>26.18</v>
      </c>
      <c r="O48" s="42" t="s">
        <v>2588</v>
      </c>
      <c r="P48" s="42">
        <v>9.82</v>
      </c>
      <c r="Q48" s="42" t="s">
        <v>2770</v>
      </c>
      <c r="R48" s="42">
        <v>9.82</v>
      </c>
      <c r="S48" s="39">
        <v>20000816</v>
      </c>
      <c r="T48" s="40"/>
      <c r="U48" s="40" t="s">
        <v>2771</v>
      </c>
      <c r="V48" s="40">
        <v>5</v>
      </c>
      <c r="W48" s="40">
        <v>19</v>
      </c>
      <c r="X48" s="40" t="s">
        <v>2590</v>
      </c>
      <c r="Y48" s="40">
        <v>-8.74</v>
      </c>
      <c r="Z48" s="40" t="s">
        <v>2724</v>
      </c>
      <c r="AA48" s="40"/>
      <c r="AB48" s="40" t="s">
        <v>2592</v>
      </c>
      <c r="AC48" s="1" t="s">
        <v>58</v>
      </c>
    </row>
    <row r="49" ht="15" customHeight="1" spans="1:29">
      <c r="A49" s="39">
        <v>5756</v>
      </c>
      <c r="B49" s="39" t="s">
        <v>46</v>
      </c>
      <c r="C49" s="39">
        <v>21000105179</v>
      </c>
      <c r="D49" s="40">
        <v>0</v>
      </c>
      <c r="E49" s="40" t="s">
        <v>1036</v>
      </c>
      <c r="F49" s="40" t="s">
        <v>2584</v>
      </c>
      <c r="G49" s="40">
        <v>2010104</v>
      </c>
      <c r="H49" s="40" t="s">
        <v>2096</v>
      </c>
      <c r="I49" s="40" t="s">
        <v>2376</v>
      </c>
      <c r="J49" s="40" t="s">
        <v>2680</v>
      </c>
      <c r="K49" s="40" t="s">
        <v>2681</v>
      </c>
      <c r="L49" s="40" t="s">
        <v>2587</v>
      </c>
      <c r="M49" s="42">
        <v>189</v>
      </c>
      <c r="N49" s="42">
        <v>179.51</v>
      </c>
      <c r="O49" s="42" t="s">
        <v>2588</v>
      </c>
      <c r="P49" s="42">
        <v>9.49</v>
      </c>
      <c r="Q49" s="42" t="s">
        <v>2772</v>
      </c>
      <c r="R49" s="42">
        <v>9.49</v>
      </c>
      <c r="S49" s="39">
        <v>20030706</v>
      </c>
      <c r="T49" s="40"/>
      <c r="U49" s="40" t="s">
        <v>2773</v>
      </c>
      <c r="V49" s="40">
        <v>4</v>
      </c>
      <c r="W49" s="40">
        <v>16</v>
      </c>
      <c r="X49" s="40" t="s">
        <v>2590</v>
      </c>
      <c r="Y49" s="40">
        <v>-3.82</v>
      </c>
      <c r="Z49" s="40" t="s">
        <v>612</v>
      </c>
      <c r="AA49" s="40"/>
      <c r="AB49" s="40" t="s">
        <v>2592</v>
      </c>
      <c r="AC49" s="1" t="s">
        <v>58</v>
      </c>
    </row>
    <row r="50" ht="15" customHeight="1" spans="1:29">
      <c r="A50" s="39">
        <v>5757</v>
      </c>
      <c r="B50" s="39" t="s">
        <v>46</v>
      </c>
      <c r="C50" s="39">
        <v>21000105311</v>
      </c>
      <c r="D50" s="40">
        <v>0</v>
      </c>
      <c r="E50" s="40" t="s">
        <v>1036</v>
      </c>
      <c r="F50" s="40" t="s">
        <v>2584</v>
      </c>
      <c r="G50" s="40">
        <v>2010104</v>
      </c>
      <c r="H50" s="40" t="s">
        <v>2096</v>
      </c>
      <c r="I50" s="40" t="s">
        <v>2376</v>
      </c>
      <c r="J50" s="40" t="s">
        <v>2689</v>
      </c>
      <c r="K50" s="40" t="s">
        <v>2690</v>
      </c>
      <c r="L50" s="40" t="s">
        <v>2595</v>
      </c>
      <c r="M50" s="42">
        <v>150</v>
      </c>
      <c r="N50" s="42">
        <v>142.49</v>
      </c>
      <c r="O50" s="42" t="s">
        <v>2588</v>
      </c>
      <c r="P50" s="42">
        <v>7.51</v>
      </c>
      <c r="Q50" s="42" t="s">
        <v>2774</v>
      </c>
      <c r="R50" s="42">
        <v>7.51</v>
      </c>
      <c r="S50" s="39">
        <v>20080102</v>
      </c>
      <c r="T50" s="40"/>
      <c r="U50" s="40" t="s">
        <v>2692</v>
      </c>
      <c r="V50" s="40">
        <v>4</v>
      </c>
      <c r="W50" s="40">
        <v>11</v>
      </c>
      <c r="X50" s="40" t="s">
        <v>2590</v>
      </c>
      <c r="Y50" s="40">
        <v>-3.01</v>
      </c>
      <c r="Z50" s="40" t="s">
        <v>2617</v>
      </c>
      <c r="AA50" s="40"/>
      <c r="AB50" s="40" t="s">
        <v>2592</v>
      </c>
      <c r="AC50" s="1" t="s">
        <v>58</v>
      </c>
    </row>
    <row r="51" ht="15" customHeight="1" spans="1:29">
      <c r="A51" s="39">
        <v>5758</v>
      </c>
      <c r="B51" s="39" t="s">
        <v>46</v>
      </c>
      <c r="C51" s="39">
        <v>21000105953</v>
      </c>
      <c r="D51" s="40">
        <v>0</v>
      </c>
      <c r="E51" s="40" t="s">
        <v>2775</v>
      </c>
      <c r="F51" s="40" t="s">
        <v>2623</v>
      </c>
      <c r="G51" s="40">
        <v>2201002</v>
      </c>
      <c r="H51" s="40" t="s">
        <v>2091</v>
      </c>
      <c r="I51" s="40" t="s">
        <v>2376</v>
      </c>
      <c r="J51" s="40" t="s">
        <v>2748</v>
      </c>
      <c r="K51" s="40" t="s">
        <v>2749</v>
      </c>
      <c r="L51" s="40" t="s">
        <v>2627</v>
      </c>
      <c r="M51" s="42">
        <v>112.2</v>
      </c>
      <c r="N51" s="42">
        <v>85.27</v>
      </c>
      <c r="O51" s="42" t="s">
        <v>2588</v>
      </c>
      <c r="P51" s="42">
        <v>26.93</v>
      </c>
      <c r="Q51" s="42" t="s">
        <v>2776</v>
      </c>
      <c r="R51" s="42">
        <v>26.93</v>
      </c>
      <c r="S51" s="39">
        <v>19990518</v>
      </c>
      <c r="T51" s="40"/>
      <c r="U51" s="40" t="s">
        <v>2777</v>
      </c>
      <c r="V51" s="40">
        <v>5</v>
      </c>
      <c r="W51" s="40">
        <v>20</v>
      </c>
      <c r="X51" s="40" t="s">
        <v>2590</v>
      </c>
      <c r="Y51" s="40">
        <v>-23.564</v>
      </c>
      <c r="Z51" s="40" t="s">
        <v>2778</v>
      </c>
      <c r="AA51" s="40"/>
      <c r="AB51" s="40" t="s">
        <v>2631</v>
      </c>
      <c r="AC51" s="1" t="s">
        <v>58</v>
      </c>
    </row>
    <row r="52" ht="15" customHeight="1" spans="1:29">
      <c r="A52" s="39">
        <v>5759</v>
      </c>
      <c r="B52" s="39" t="s">
        <v>46</v>
      </c>
      <c r="C52" s="39">
        <v>21000105975</v>
      </c>
      <c r="D52" s="40">
        <v>0</v>
      </c>
      <c r="E52" s="40" t="s">
        <v>2485</v>
      </c>
      <c r="F52" s="40" t="s">
        <v>2623</v>
      </c>
      <c r="G52" s="40">
        <v>2201002</v>
      </c>
      <c r="H52" s="40" t="s">
        <v>2091</v>
      </c>
      <c r="I52" s="40" t="s">
        <v>2376</v>
      </c>
      <c r="J52" s="40" t="s">
        <v>2643</v>
      </c>
      <c r="K52" s="40" t="s">
        <v>2644</v>
      </c>
      <c r="L52" s="40" t="s">
        <v>2660</v>
      </c>
      <c r="M52" s="42">
        <v>62.1</v>
      </c>
      <c r="N52" s="42">
        <v>47.2</v>
      </c>
      <c r="O52" s="42" t="s">
        <v>2588</v>
      </c>
      <c r="P52" s="42">
        <v>14.9</v>
      </c>
      <c r="Q52" s="42" t="s">
        <v>2779</v>
      </c>
      <c r="R52" s="42">
        <v>14.9</v>
      </c>
      <c r="S52" s="39">
        <v>20030506</v>
      </c>
      <c r="T52" s="40"/>
      <c r="U52" s="40" t="s">
        <v>2780</v>
      </c>
      <c r="V52" s="40">
        <v>5</v>
      </c>
      <c r="W52" s="40">
        <v>16</v>
      </c>
      <c r="X52" s="40" t="s">
        <v>2590</v>
      </c>
      <c r="Y52" s="40">
        <v>-13.037</v>
      </c>
      <c r="Z52" s="40" t="s">
        <v>2781</v>
      </c>
      <c r="AA52" s="40"/>
      <c r="AB52" s="40" t="s">
        <v>2592</v>
      </c>
      <c r="AC52" s="1" t="s">
        <v>58</v>
      </c>
    </row>
    <row r="53" ht="15" customHeight="1" spans="1:29">
      <c r="A53" s="39">
        <v>5760</v>
      </c>
      <c r="B53" s="39" t="s">
        <v>46</v>
      </c>
      <c r="C53" s="39">
        <v>21000105195</v>
      </c>
      <c r="D53" s="40">
        <v>0</v>
      </c>
      <c r="E53" s="40" t="s">
        <v>1036</v>
      </c>
      <c r="F53" s="40" t="s">
        <v>2584</v>
      </c>
      <c r="G53" s="40">
        <v>2010104</v>
      </c>
      <c r="H53" s="40" t="s">
        <v>2096</v>
      </c>
      <c r="I53" s="40" t="s">
        <v>2376</v>
      </c>
      <c r="J53" s="40" t="s">
        <v>2782</v>
      </c>
      <c r="K53" s="40" t="s">
        <v>2783</v>
      </c>
      <c r="L53" s="40" t="s">
        <v>2587</v>
      </c>
      <c r="M53" s="42">
        <v>225</v>
      </c>
      <c r="N53" s="42">
        <v>213.7</v>
      </c>
      <c r="O53" s="42" t="s">
        <v>2588</v>
      </c>
      <c r="P53" s="42">
        <v>11.3</v>
      </c>
      <c r="Q53" s="42" t="s">
        <v>2784</v>
      </c>
      <c r="R53" s="42">
        <v>11.3</v>
      </c>
      <c r="S53" s="39">
        <v>20030706</v>
      </c>
      <c r="T53" s="40"/>
      <c r="U53" s="40" t="s">
        <v>108</v>
      </c>
      <c r="V53" s="40">
        <v>4</v>
      </c>
      <c r="W53" s="40">
        <v>16</v>
      </c>
      <c r="X53" s="40" t="s">
        <v>2590</v>
      </c>
      <c r="Y53" s="40">
        <v>-4.55</v>
      </c>
      <c r="Z53" s="40" t="s">
        <v>2591</v>
      </c>
      <c r="AA53" s="40"/>
      <c r="AB53" s="40" t="s">
        <v>2592</v>
      </c>
      <c r="AC53" s="1" t="s">
        <v>58</v>
      </c>
    </row>
    <row r="54" ht="15" customHeight="1" spans="1:29">
      <c r="A54" s="39">
        <v>5761</v>
      </c>
      <c r="B54" s="39" t="s">
        <v>46</v>
      </c>
      <c r="C54" s="39">
        <v>21000057032</v>
      </c>
      <c r="D54" s="40">
        <v>0</v>
      </c>
      <c r="E54" s="40" t="s">
        <v>2785</v>
      </c>
      <c r="F54" s="40" t="s">
        <v>2623</v>
      </c>
      <c r="G54" s="40">
        <v>2101301</v>
      </c>
      <c r="H54" s="40" t="s">
        <v>2786</v>
      </c>
      <c r="I54" s="40" t="s">
        <v>2694</v>
      </c>
      <c r="J54" s="40" t="s">
        <v>2787</v>
      </c>
      <c r="K54" s="40" t="s">
        <v>2788</v>
      </c>
      <c r="L54" s="40" t="s">
        <v>2627</v>
      </c>
      <c r="M54" s="42">
        <v>26760</v>
      </c>
      <c r="N54" s="42">
        <v>25957.2</v>
      </c>
      <c r="O54" s="42" t="s">
        <v>2588</v>
      </c>
      <c r="P54" s="42">
        <v>802.8</v>
      </c>
      <c r="Q54" s="42" t="s">
        <v>2789</v>
      </c>
      <c r="R54" s="42">
        <v>802.8</v>
      </c>
      <c r="S54" s="39">
        <v>19920830</v>
      </c>
      <c r="T54" s="40" t="s">
        <v>2497</v>
      </c>
      <c r="U54" s="40" t="s">
        <v>2790</v>
      </c>
      <c r="V54" s="40">
        <v>14</v>
      </c>
      <c r="W54" s="40">
        <v>27</v>
      </c>
      <c r="X54" s="40" t="s">
        <v>2590</v>
      </c>
      <c r="Y54" s="40">
        <v>0</v>
      </c>
      <c r="Z54" s="40" t="s">
        <v>2791</v>
      </c>
      <c r="AA54" s="40"/>
      <c r="AB54" s="40" t="s">
        <v>2631</v>
      </c>
      <c r="AC54" s="1" t="s">
        <v>58</v>
      </c>
    </row>
    <row r="55" ht="15" customHeight="1" spans="1:29">
      <c r="A55" s="39">
        <v>5762</v>
      </c>
      <c r="B55" s="39" t="s">
        <v>46</v>
      </c>
      <c r="C55" s="39">
        <v>21000105529</v>
      </c>
      <c r="D55" s="40">
        <v>0</v>
      </c>
      <c r="E55" s="40" t="s">
        <v>2529</v>
      </c>
      <c r="F55" s="40" t="s">
        <v>2584</v>
      </c>
      <c r="G55" s="40">
        <v>2010601</v>
      </c>
      <c r="H55" s="40" t="s">
        <v>2269</v>
      </c>
      <c r="I55" s="40" t="s">
        <v>2376</v>
      </c>
      <c r="J55" s="40" t="s">
        <v>2787</v>
      </c>
      <c r="K55" s="40" t="s">
        <v>2788</v>
      </c>
      <c r="L55" s="40" t="s">
        <v>2742</v>
      </c>
      <c r="M55" s="42">
        <v>85.8</v>
      </c>
      <c r="N55" s="42">
        <v>81.51</v>
      </c>
      <c r="O55" s="42" t="s">
        <v>2588</v>
      </c>
      <c r="P55" s="42">
        <v>4.29</v>
      </c>
      <c r="Q55" s="42" t="s">
        <v>2792</v>
      </c>
      <c r="R55" s="42">
        <v>4.29</v>
      </c>
      <c r="S55" s="39">
        <v>20040915</v>
      </c>
      <c r="T55" s="40"/>
      <c r="U55" s="40" t="s">
        <v>2793</v>
      </c>
      <c r="V55" s="40">
        <v>4</v>
      </c>
      <c r="W55" s="40">
        <v>15</v>
      </c>
      <c r="X55" s="40" t="s">
        <v>2590</v>
      </c>
      <c r="Y55" s="40">
        <v>-1.716</v>
      </c>
      <c r="Z55" s="40" t="s">
        <v>2794</v>
      </c>
      <c r="AA55" s="40"/>
      <c r="AB55" s="40" t="s">
        <v>2745</v>
      </c>
      <c r="AC55" s="1" t="s">
        <v>58</v>
      </c>
    </row>
    <row r="56" ht="15" customHeight="1" spans="1:29">
      <c r="A56" s="39">
        <v>5763</v>
      </c>
      <c r="B56" s="39" t="s">
        <v>46</v>
      </c>
      <c r="C56" s="39">
        <v>36000003341</v>
      </c>
      <c r="D56" s="40">
        <v>0</v>
      </c>
      <c r="E56" s="40" t="s">
        <v>1884</v>
      </c>
      <c r="F56" s="40" t="s">
        <v>2623</v>
      </c>
      <c r="G56" s="40">
        <v>31105</v>
      </c>
      <c r="H56" s="40" t="s">
        <v>2795</v>
      </c>
      <c r="I56" s="40" t="s">
        <v>2694</v>
      </c>
      <c r="J56" s="40" t="s">
        <v>2625</v>
      </c>
      <c r="K56" s="40" t="s">
        <v>2626</v>
      </c>
      <c r="L56" s="40" t="s">
        <v>2627</v>
      </c>
      <c r="M56" s="42">
        <v>10877.38</v>
      </c>
      <c r="N56" s="42">
        <v>8264.99</v>
      </c>
      <c r="O56" s="42" t="s">
        <v>2588</v>
      </c>
      <c r="P56" s="42">
        <v>2612.39</v>
      </c>
      <c r="Q56" s="42" t="s">
        <v>2796</v>
      </c>
      <c r="R56" s="42">
        <v>2612.39</v>
      </c>
      <c r="S56" s="39">
        <v>20080915</v>
      </c>
      <c r="T56" s="40"/>
      <c r="U56" s="40" t="s">
        <v>2797</v>
      </c>
      <c r="V56" s="40">
        <v>5</v>
      </c>
      <c r="W56" s="40">
        <v>11</v>
      </c>
      <c r="X56" s="40" t="s">
        <v>2766</v>
      </c>
      <c r="Y56" s="40">
        <v>-2286.0686</v>
      </c>
      <c r="Z56" s="40" t="s">
        <v>2798</v>
      </c>
      <c r="AA56" s="40"/>
      <c r="AB56" s="40" t="s">
        <v>2631</v>
      </c>
      <c r="AC56" s="1" t="s">
        <v>58</v>
      </c>
    </row>
    <row r="57" ht="15" customHeight="1" spans="1:29">
      <c r="A57" s="39">
        <v>5764</v>
      </c>
      <c r="B57" s="39" t="s">
        <v>46</v>
      </c>
      <c r="C57" s="39">
        <v>21000116075</v>
      </c>
      <c r="D57" s="40">
        <v>0</v>
      </c>
      <c r="E57" s="40" t="s">
        <v>1036</v>
      </c>
      <c r="F57" s="40" t="s">
        <v>2584</v>
      </c>
      <c r="G57" s="40">
        <v>2010104</v>
      </c>
      <c r="H57" s="40" t="s">
        <v>2096</v>
      </c>
      <c r="I57" s="40" t="s">
        <v>2376</v>
      </c>
      <c r="J57" s="40" t="s">
        <v>2625</v>
      </c>
      <c r="K57" s="40" t="s">
        <v>2626</v>
      </c>
      <c r="L57" s="40" t="s">
        <v>2742</v>
      </c>
      <c r="M57" s="42">
        <v>109.5</v>
      </c>
      <c r="N57" s="42">
        <v>101.78</v>
      </c>
      <c r="O57" s="42" t="s">
        <v>2588</v>
      </c>
      <c r="P57" s="42">
        <v>7.72</v>
      </c>
      <c r="Q57" s="42" t="s">
        <v>2799</v>
      </c>
      <c r="R57" s="42">
        <v>7.72</v>
      </c>
      <c r="S57" s="39">
        <v>20100524</v>
      </c>
      <c r="T57" s="40"/>
      <c r="U57" s="40" t="s">
        <v>102</v>
      </c>
      <c r="V57" s="40">
        <v>4</v>
      </c>
      <c r="W57" s="40">
        <v>9</v>
      </c>
      <c r="X57" s="40" t="s">
        <v>2590</v>
      </c>
      <c r="Y57" s="40">
        <v>-4.435</v>
      </c>
      <c r="Z57" s="40" t="s">
        <v>2605</v>
      </c>
      <c r="AA57" s="40"/>
      <c r="AB57" s="40" t="s">
        <v>2745</v>
      </c>
      <c r="AC57" s="1" t="s">
        <v>58</v>
      </c>
    </row>
    <row r="58" ht="15" customHeight="1" spans="1:29">
      <c r="A58" s="39">
        <v>5765</v>
      </c>
      <c r="B58" s="39" t="s">
        <v>46</v>
      </c>
      <c r="C58" s="39">
        <v>21000116353</v>
      </c>
      <c r="D58" s="40">
        <v>0</v>
      </c>
      <c r="E58" s="40" t="s">
        <v>2529</v>
      </c>
      <c r="F58" s="40" t="s">
        <v>2584</v>
      </c>
      <c r="G58" s="40">
        <v>2010601</v>
      </c>
      <c r="H58" s="40" t="s">
        <v>2269</v>
      </c>
      <c r="I58" s="40" t="s">
        <v>2376</v>
      </c>
      <c r="J58" s="40" t="s">
        <v>2748</v>
      </c>
      <c r="K58" s="40" t="s">
        <v>2749</v>
      </c>
      <c r="L58" s="40" t="s">
        <v>2742</v>
      </c>
      <c r="M58" s="42">
        <v>40.2</v>
      </c>
      <c r="N58" s="42">
        <v>37.37</v>
      </c>
      <c r="O58" s="42" t="s">
        <v>2588</v>
      </c>
      <c r="P58" s="42">
        <v>2.83</v>
      </c>
      <c r="Q58" s="42" t="s">
        <v>2800</v>
      </c>
      <c r="R58" s="42">
        <v>2.83</v>
      </c>
      <c r="S58" s="39">
        <v>20021010</v>
      </c>
      <c r="T58" s="40"/>
      <c r="U58" s="40" t="s">
        <v>2801</v>
      </c>
      <c r="V58" s="40">
        <v>4</v>
      </c>
      <c r="W58" s="40">
        <v>17</v>
      </c>
      <c r="X58" s="40" t="s">
        <v>2590</v>
      </c>
      <c r="Y58" s="40">
        <v>-1.624</v>
      </c>
      <c r="Z58" s="40" t="s">
        <v>2802</v>
      </c>
      <c r="AA58" s="40"/>
      <c r="AB58" s="40" t="s">
        <v>2753</v>
      </c>
      <c r="AC58" s="1" t="s">
        <v>58</v>
      </c>
    </row>
    <row r="59" ht="15" customHeight="1" spans="1:29">
      <c r="A59" s="39">
        <v>5766</v>
      </c>
      <c r="B59" s="39" t="s">
        <v>46</v>
      </c>
      <c r="C59" s="39">
        <v>21000105961</v>
      </c>
      <c r="D59" s="40">
        <v>0</v>
      </c>
      <c r="E59" s="40" t="s">
        <v>725</v>
      </c>
      <c r="F59" s="40" t="s">
        <v>2623</v>
      </c>
      <c r="G59" s="40">
        <v>2201002</v>
      </c>
      <c r="H59" s="40" t="s">
        <v>2091</v>
      </c>
      <c r="I59" s="40" t="s">
        <v>2376</v>
      </c>
      <c r="J59" s="40" t="s">
        <v>2740</v>
      </c>
      <c r="K59" s="40" t="s">
        <v>2741</v>
      </c>
      <c r="L59" s="40" t="s">
        <v>2627</v>
      </c>
      <c r="M59" s="42">
        <v>170.4</v>
      </c>
      <c r="N59" s="42">
        <v>129.48</v>
      </c>
      <c r="O59" s="42" t="s">
        <v>2588</v>
      </c>
      <c r="P59" s="42">
        <v>40.92</v>
      </c>
      <c r="Q59" s="42" t="s">
        <v>2803</v>
      </c>
      <c r="R59" s="42">
        <v>40.92</v>
      </c>
      <c r="S59" s="39">
        <v>20010520</v>
      </c>
      <c r="T59" s="40"/>
      <c r="U59" s="40" t="s">
        <v>2804</v>
      </c>
      <c r="V59" s="40">
        <v>5</v>
      </c>
      <c r="W59" s="40">
        <v>18</v>
      </c>
      <c r="X59" s="40" t="s">
        <v>2590</v>
      </c>
      <c r="Y59" s="40">
        <v>-35.808</v>
      </c>
      <c r="Z59" s="40" t="s">
        <v>2805</v>
      </c>
      <c r="AA59" s="40"/>
      <c r="AB59" s="40" t="s">
        <v>2631</v>
      </c>
      <c r="AC59" s="1" t="s">
        <v>58</v>
      </c>
    </row>
    <row r="60" ht="15" customHeight="1" spans="1:29">
      <c r="A60" s="39">
        <v>5767</v>
      </c>
      <c r="B60" s="39" t="s">
        <v>46</v>
      </c>
      <c r="C60" s="39">
        <v>21000106178</v>
      </c>
      <c r="D60" s="40">
        <v>0</v>
      </c>
      <c r="E60" s="40" t="s">
        <v>2708</v>
      </c>
      <c r="F60" s="40" t="s">
        <v>2623</v>
      </c>
      <c r="G60" s="40">
        <v>2201002</v>
      </c>
      <c r="H60" s="40" t="s">
        <v>2091</v>
      </c>
      <c r="I60" s="40" t="s">
        <v>2376</v>
      </c>
      <c r="J60" s="40" t="s">
        <v>2740</v>
      </c>
      <c r="K60" s="40" t="s">
        <v>2741</v>
      </c>
      <c r="L60" s="40" t="s">
        <v>2627</v>
      </c>
      <c r="M60" s="42">
        <v>85.8</v>
      </c>
      <c r="N60" s="42">
        <v>65.21</v>
      </c>
      <c r="O60" s="42" t="s">
        <v>2588</v>
      </c>
      <c r="P60" s="42">
        <v>20.59</v>
      </c>
      <c r="Q60" s="42" t="s">
        <v>2806</v>
      </c>
      <c r="R60" s="42">
        <v>20.59</v>
      </c>
      <c r="S60" s="39">
        <v>20070516</v>
      </c>
      <c r="T60" s="40"/>
      <c r="U60" s="40" t="s">
        <v>2807</v>
      </c>
      <c r="V60" s="40">
        <v>5</v>
      </c>
      <c r="W60" s="40">
        <v>12</v>
      </c>
      <c r="X60" s="40" t="s">
        <v>2590</v>
      </c>
      <c r="Y60" s="40">
        <v>-18.016</v>
      </c>
      <c r="Z60" s="40" t="s">
        <v>2808</v>
      </c>
      <c r="AA60" s="40"/>
      <c r="AB60" s="40" t="s">
        <v>2631</v>
      </c>
      <c r="AC60" s="1" t="s">
        <v>58</v>
      </c>
    </row>
    <row r="61" ht="15" customHeight="1" spans="1:29">
      <c r="A61" s="39">
        <v>5768</v>
      </c>
      <c r="B61" s="39" t="s">
        <v>46</v>
      </c>
      <c r="C61" s="39">
        <v>21000105425</v>
      </c>
      <c r="D61" s="40">
        <v>0</v>
      </c>
      <c r="E61" s="40" t="s">
        <v>1036</v>
      </c>
      <c r="F61" s="40" t="s">
        <v>2584</v>
      </c>
      <c r="G61" s="40">
        <v>2010104</v>
      </c>
      <c r="H61" s="40" t="s">
        <v>2096</v>
      </c>
      <c r="I61" s="40" t="s">
        <v>2376</v>
      </c>
      <c r="J61" s="40" t="s">
        <v>2585</v>
      </c>
      <c r="K61" s="40" t="s">
        <v>2586</v>
      </c>
      <c r="L61" s="40" t="s">
        <v>2587</v>
      </c>
      <c r="M61" s="42">
        <v>225</v>
      </c>
      <c r="N61" s="42">
        <v>213.7</v>
      </c>
      <c r="O61" s="42" t="s">
        <v>2588</v>
      </c>
      <c r="P61" s="42">
        <v>11.3</v>
      </c>
      <c r="Q61" s="42" t="s">
        <v>2809</v>
      </c>
      <c r="R61" s="42">
        <v>11.3</v>
      </c>
      <c r="S61" s="39">
        <v>20090622</v>
      </c>
      <c r="T61" s="40"/>
      <c r="U61" s="40" t="s">
        <v>2810</v>
      </c>
      <c r="V61" s="40">
        <v>4</v>
      </c>
      <c r="W61" s="40">
        <v>10</v>
      </c>
      <c r="X61" s="40" t="s">
        <v>2590</v>
      </c>
      <c r="Y61" s="40">
        <v>-4.55</v>
      </c>
      <c r="Z61" s="40" t="s">
        <v>2811</v>
      </c>
      <c r="AA61" s="40"/>
      <c r="AB61" s="40" t="s">
        <v>2592</v>
      </c>
      <c r="AC61" s="1" t="s">
        <v>58</v>
      </c>
    </row>
    <row r="62" ht="15" customHeight="1" spans="1:29">
      <c r="A62" s="39">
        <v>5769</v>
      </c>
      <c r="B62" s="39" t="s">
        <v>46</v>
      </c>
      <c r="C62" s="39">
        <v>21000135174</v>
      </c>
      <c r="D62" s="40">
        <v>0</v>
      </c>
      <c r="E62" s="40" t="s">
        <v>725</v>
      </c>
      <c r="F62" s="40" t="s">
        <v>2623</v>
      </c>
      <c r="G62" s="40">
        <v>2201002</v>
      </c>
      <c r="H62" s="40" t="s">
        <v>2091</v>
      </c>
      <c r="I62" s="40" t="s">
        <v>2376</v>
      </c>
      <c r="J62" s="40" t="s">
        <v>2643</v>
      </c>
      <c r="K62" s="40" t="s">
        <v>2644</v>
      </c>
      <c r="L62" s="40" t="s">
        <v>2660</v>
      </c>
      <c r="M62" s="42">
        <v>59.4</v>
      </c>
      <c r="N62" s="42">
        <v>43.2</v>
      </c>
      <c r="O62" s="42" t="s">
        <v>2588</v>
      </c>
      <c r="P62" s="42">
        <v>16.2</v>
      </c>
      <c r="Q62" s="42" t="s">
        <v>2812</v>
      </c>
      <c r="R62" s="42">
        <v>16.2</v>
      </c>
      <c r="S62" s="39">
        <v>20030105</v>
      </c>
      <c r="T62" s="40"/>
      <c r="U62" s="40" t="s">
        <v>2726</v>
      </c>
      <c r="V62" s="40">
        <v>5</v>
      </c>
      <c r="W62" s="40">
        <v>16</v>
      </c>
      <c r="X62" s="40" t="s">
        <v>2590</v>
      </c>
      <c r="Y62" s="40">
        <v>-14.418</v>
      </c>
      <c r="Z62" s="40" t="s">
        <v>2724</v>
      </c>
      <c r="AA62" s="40"/>
      <c r="AB62" s="40" t="s">
        <v>2592</v>
      </c>
      <c r="AC62" s="1" t="s">
        <v>58</v>
      </c>
    </row>
    <row r="63" ht="15" customHeight="1" spans="1:29">
      <c r="A63" s="39">
        <v>5770</v>
      </c>
      <c r="B63" s="39" t="s">
        <v>46</v>
      </c>
      <c r="C63" s="39">
        <v>21000135188</v>
      </c>
      <c r="D63" s="40">
        <v>0</v>
      </c>
      <c r="E63" s="40" t="s">
        <v>725</v>
      </c>
      <c r="F63" s="40" t="s">
        <v>2623</v>
      </c>
      <c r="G63" s="40">
        <v>2201002</v>
      </c>
      <c r="H63" s="40" t="s">
        <v>2091</v>
      </c>
      <c r="I63" s="40" t="s">
        <v>2376</v>
      </c>
      <c r="J63" s="40" t="s">
        <v>2643</v>
      </c>
      <c r="K63" s="40" t="s">
        <v>2644</v>
      </c>
      <c r="L63" s="40" t="s">
        <v>2660</v>
      </c>
      <c r="M63" s="42">
        <v>59.4</v>
      </c>
      <c r="N63" s="42">
        <v>43.2</v>
      </c>
      <c r="O63" s="42" t="s">
        <v>2588</v>
      </c>
      <c r="P63" s="42">
        <v>16.2</v>
      </c>
      <c r="Q63" s="42" t="s">
        <v>2813</v>
      </c>
      <c r="R63" s="42">
        <v>16.2</v>
      </c>
      <c r="S63" s="39">
        <v>20040608</v>
      </c>
      <c r="T63" s="40"/>
      <c r="U63" s="40" t="s">
        <v>2726</v>
      </c>
      <c r="V63" s="40">
        <v>5</v>
      </c>
      <c r="W63" s="40">
        <v>15</v>
      </c>
      <c r="X63" s="40" t="s">
        <v>2590</v>
      </c>
      <c r="Y63" s="40">
        <v>-14.418</v>
      </c>
      <c r="Z63" s="40" t="s">
        <v>2636</v>
      </c>
      <c r="AA63" s="40"/>
      <c r="AB63" s="40" t="s">
        <v>2592</v>
      </c>
      <c r="AC63" s="1" t="s">
        <v>58</v>
      </c>
    </row>
    <row r="64" ht="15" customHeight="1" spans="1:29">
      <c r="A64" s="39">
        <v>5771</v>
      </c>
      <c r="B64" s="39" t="s">
        <v>46</v>
      </c>
      <c r="C64" s="39">
        <v>21000135421</v>
      </c>
      <c r="D64" s="40">
        <v>0</v>
      </c>
      <c r="E64" s="40" t="s">
        <v>2814</v>
      </c>
      <c r="F64" s="40" t="s">
        <v>2584</v>
      </c>
      <c r="G64" s="40">
        <v>2320901</v>
      </c>
      <c r="H64" s="40" t="s">
        <v>2264</v>
      </c>
      <c r="I64" s="40" t="s">
        <v>2376</v>
      </c>
      <c r="J64" s="40" t="s">
        <v>2643</v>
      </c>
      <c r="K64" s="40" t="s">
        <v>2644</v>
      </c>
      <c r="L64" s="40" t="s">
        <v>2595</v>
      </c>
      <c r="M64" s="42">
        <v>36</v>
      </c>
      <c r="N64" s="42">
        <v>26.18</v>
      </c>
      <c r="O64" s="42" t="s">
        <v>2588</v>
      </c>
      <c r="P64" s="42">
        <v>9.82</v>
      </c>
      <c r="Q64" s="42" t="s">
        <v>2815</v>
      </c>
      <c r="R64" s="42">
        <v>9.82</v>
      </c>
      <c r="S64" s="39">
        <v>19990928</v>
      </c>
      <c r="T64" s="40"/>
      <c r="U64" s="40" t="s">
        <v>2816</v>
      </c>
      <c r="V64" s="40">
        <v>5</v>
      </c>
      <c r="W64" s="40">
        <v>20</v>
      </c>
      <c r="X64" s="40" t="s">
        <v>2590</v>
      </c>
      <c r="Y64" s="40">
        <v>-8.74</v>
      </c>
      <c r="Z64" s="40" t="s">
        <v>2724</v>
      </c>
      <c r="AA64" s="40"/>
      <c r="AB64" s="40" t="s">
        <v>2592</v>
      </c>
      <c r="AC64" s="1" t="s">
        <v>58</v>
      </c>
    </row>
    <row r="65" ht="15" customHeight="1" spans="1:29">
      <c r="A65" s="39">
        <v>5772</v>
      </c>
      <c r="B65" s="39" t="s">
        <v>46</v>
      </c>
      <c r="C65" s="39">
        <v>21000106235</v>
      </c>
      <c r="D65" s="40">
        <v>0</v>
      </c>
      <c r="E65" s="40" t="s">
        <v>2817</v>
      </c>
      <c r="F65" s="40" t="s">
        <v>2623</v>
      </c>
      <c r="G65" s="40">
        <v>2201002</v>
      </c>
      <c r="H65" s="40" t="s">
        <v>2091</v>
      </c>
      <c r="I65" s="40" t="s">
        <v>2376</v>
      </c>
      <c r="J65" s="40" t="s">
        <v>2818</v>
      </c>
      <c r="K65" s="40" t="s">
        <v>2819</v>
      </c>
      <c r="L65" s="40" t="s">
        <v>2660</v>
      </c>
      <c r="M65" s="42">
        <v>65.7</v>
      </c>
      <c r="N65" s="42">
        <v>49.94</v>
      </c>
      <c r="O65" s="42" t="s">
        <v>2588</v>
      </c>
      <c r="P65" s="42">
        <v>15.76</v>
      </c>
      <c r="Q65" s="42" t="s">
        <v>2820</v>
      </c>
      <c r="R65" s="42">
        <v>15.76</v>
      </c>
      <c r="S65" s="39">
        <v>20080908</v>
      </c>
      <c r="T65" s="40"/>
      <c r="U65" s="40" t="s">
        <v>2821</v>
      </c>
      <c r="V65" s="40">
        <v>5</v>
      </c>
      <c r="W65" s="40">
        <v>11</v>
      </c>
      <c r="X65" s="40" t="s">
        <v>2590</v>
      </c>
      <c r="Y65" s="40">
        <v>-13.789</v>
      </c>
      <c r="Z65" s="40" t="s">
        <v>2822</v>
      </c>
      <c r="AA65" s="40"/>
      <c r="AB65" s="40" t="s">
        <v>2592</v>
      </c>
      <c r="AC65" s="1" t="s">
        <v>58</v>
      </c>
    </row>
    <row r="66" ht="15" customHeight="1" spans="1:29">
      <c r="A66" s="39">
        <v>5773</v>
      </c>
      <c r="B66" s="39" t="s">
        <v>46</v>
      </c>
      <c r="C66" s="39">
        <v>21000116151</v>
      </c>
      <c r="D66" s="40">
        <v>0</v>
      </c>
      <c r="E66" s="40" t="s">
        <v>1036</v>
      </c>
      <c r="F66" s="40" t="s">
        <v>2584</v>
      </c>
      <c r="G66" s="40">
        <v>2010104</v>
      </c>
      <c r="H66" s="40" t="s">
        <v>2096</v>
      </c>
      <c r="I66" s="40" t="s">
        <v>2376</v>
      </c>
      <c r="J66" s="40" t="s">
        <v>2653</v>
      </c>
      <c r="K66" s="40" t="s">
        <v>2654</v>
      </c>
      <c r="L66" s="40" t="s">
        <v>2611</v>
      </c>
      <c r="M66" s="42">
        <v>1117.25</v>
      </c>
      <c r="N66" s="42">
        <v>1038.57</v>
      </c>
      <c r="O66" s="42" t="s">
        <v>2588</v>
      </c>
      <c r="P66" s="42">
        <v>78.68</v>
      </c>
      <c r="Q66" s="42" t="s">
        <v>2823</v>
      </c>
      <c r="R66" s="42">
        <v>78.68</v>
      </c>
      <c r="S66" s="39">
        <v>20120404</v>
      </c>
      <c r="T66" s="40"/>
      <c r="U66" s="40" t="s">
        <v>2672</v>
      </c>
      <c r="V66" s="40">
        <v>4</v>
      </c>
      <c r="W66" s="40">
        <v>7</v>
      </c>
      <c r="X66" s="40" t="s">
        <v>2590</v>
      </c>
      <c r="Y66" s="40">
        <v>-45.1625</v>
      </c>
      <c r="Z66" s="40" t="s">
        <v>2673</v>
      </c>
      <c r="AA66" s="40"/>
      <c r="AB66" s="40" t="s">
        <v>2603</v>
      </c>
      <c r="AC66" s="1" t="s">
        <v>58</v>
      </c>
    </row>
    <row r="67" ht="15" customHeight="1" spans="1:29">
      <c r="A67" s="39">
        <v>5774</v>
      </c>
      <c r="B67" s="39" t="s">
        <v>46</v>
      </c>
      <c r="C67" s="39">
        <v>21000105253</v>
      </c>
      <c r="D67" s="40">
        <v>0</v>
      </c>
      <c r="E67" s="40" t="s">
        <v>1036</v>
      </c>
      <c r="F67" s="40" t="s">
        <v>2584</v>
      </c>
      <c r="G67" s="40">
        <v>2010104</v>
      </c>
      <c r="H67" s="40" t="s">
        <v>2096</v>
      </c>
      <c r="I67" s="40" t="s">
        <v>2376</v>
      </c>
      <c r="J67" s="40" t="s">
        <v>2824</v>
      </c>
      <c r="K67" s="40" t="s">
        <v>2825</v>
      </c>
      <c r="L67" s="40" t="s">
        <v>2826</v>
      </c>
      <c r="M67" s="42">
        <v>150</v>
      </c>
      <c r="N67" s="42">
        <v>142.49</v>
      </c>
      <c r="O67" s="42" t="s">
        <v>2588</v>
      </c>
      <c r="P67" s="42">
        <v>7.51</v>
      </c>
      <c r="Q67" s="42" t="s">
        <v>2827</v>
      </c>
      <c r="R67" s="42">
        <v>7.51</v>
      </c>
      <c r="S67" s="39">
        <v>20070102</v>
      </c>
      <c r="T67" s="40"/>
      <c r="U67" s="40" t="s">
        <v>2692</v>
      </c>
      <c r="V67" s="40">
        <v>4</v>
      </c>
      <c r="W67" s="40">
        <v>12</v>
      </c>
      <c r="X67" s="40" t="s">
        <v>2590</v>
      </c>
      <c r="Y67" s="40">
        <v>-3.01</v>
      </c>
      <c r="Z67" s="40" t="s">
        <v>2617</v>
      </c>
      <c r="AA67" s="40"/>
      <c r="AB67" s="40" t="s">
        <v>2828</v>
      </c>
      <c r="AC67" s="1" t="s">
        <v>58</v>
      </c>
    </row>
    <row r="68" ht="15" customHeight="1" spans="1:29">
      <c r="A68" s="39">
        <v>5775</v>
      </c>
      <c r="B68" s="39" t="s">
        <v>46</v>
      </c>
      <c r="C68" s="39">
        <v>21000033837</v>
      </c>
      <c r="D68" s="40">
        <v>0</v>
      </c>
      <c r="E68" s="40" t="s">
        <v>1036</v>
      </c>
      <c r="F68" s="40" t="s">
        <v>2584</v>
      </c>
      <c r="G68" s="40">
        <v>2010104</v>
      </c>
      <c r="H68" s="40" t="s">
        <v>2096</v>
      </c>
      <c r="I68" s="40" t="s">
        <v>2376</v>
      </c>
      <c r="J68" s="40" t="s">
        <v>2653</v>
      </c>
      <c r="K68" s="40" t="s">
        <v>2654</v>
      </c>
      <c r="L68" s="40" t="s">
        <v>2611</v>
      </c>
      <c r="M68" s="42">
        <v>12560</v>
      </c>
      <c r="N68" s="42">
        <v>12183.2</v>
      </c>
      <c r="O68" s="42" t="s">
        <v>2588</v>
      </c>
      <c r="P68" s="42">
        <v>376.8</v>
      </c>
      <c r="Q68" s="42" t="s">
        <v>2829</v>
      </c>
      <c r="R68" s="42">
        <v>376.8</v>
      </c>
      <c r="S68" s="39">
        <v>20001231</v>
      </c>
      <c r="T68" s="40"/>
      <c r="U68" s="40" t="s">
        <v>2830</v>
      </c>
      <c r="V68" s="40">
        <v>4</v>
      </c>
      <c r="W68" s="40">
        <v>18</v>
      </c>
      <c r="X68" s="40" t="s">
        <v>2590</v>
      </c>
      <c r="Y68" s="40">
        <v>0</v>
      </c>
      <c r="Z68" s="40" t="s">
        <v>2831</v>
      </c>
      <c r="AA68" s="40"/>
      <c r="AB68" s="40" t="s">
        <v>2603</v>
      </c>
      <c r="AC68" s="1" t="s">
        <v>58</v>
      </c>
    </row>
    <row r="69" ht="15" customHeight="1" spans="1:29">
      <c r="A69" s="39">
        <v>5776</v>
      </c>
      <c r="B69" s="39" t="s">
        <v>46</v>
      </c>
      <c r="C69" s="39">
        <v>21000105686</v>
      </c>
      <c r="D69" s="40">
        <v>0</v>
      </c>
      <c r="E69" s="40" t="s">
        <v>140</v>
      </c>
      <c r="F69" s="40" t="s">
        <v>2584</v>
      </c>
      <c r="G69" s="40">
        <v>2010605</v>
      </c>
      <c r="H69" s="40" t="s">
        <v>140</v>
      </c>
      <c r="I69" s="40" t="s">
        <v>2376</v>
      </c>
      <c r="J69" s="40" t="s">
        <v>2680</v>
      </c>
      <c r="K69" s="40" t="s">
        <v>2681</v>
      </c>
      <c r="L69" s="40" t="s">
        <v>2832</v>
      </c>
      <c r="M69" s="42">
        <v>189</v>
      </c>
      <c r="N69" s="42">
        <v>179.51</v>
      </c>
      <c r="O69" s="42" t="s">
        <v>2588</v>
      </c>
      <c r="P69" s="42">
        <v>9.49</v>
      </c>
      <c r="Q69" s="42" t="s">
        <v>2833</v>
      </c>
      <c r="R69" s="42">
        <v>9.49</v>
      </c>
      <c r="S69" s="39">
        <v>20041014</v>
      </c>
      <c r="T69" s="40"/>
      <c r="U69" s="40" t="s">
        <v>140</v>
      </c>
      <c r="V69" s="40">
        <v>4</v>
      </c>
      <c r="W69" s="40">
        <v>15</v>
      </c>
      <c r="X69" s="40" t="s">
        <v>2590</v>
      </c>
      <c r="Y69" s="40">
        <v>-3.82</v>
      </c>
      <c r="Z69" s="40" t="s">
        <v>2834</v>
      </c>
      <c r="AA69" s="40"/>
      <c r="AB69" s="40" t="s">
        <v>2835</v>
      </c>
      <c r="AC69" s="1" t="s">
        <v>58</v>
      </c>
    </row>
    <row r="70" ht="15" customHeight="1" spans="1:29">
      <c r="A70" s="39">
        <v>5777</v>
      </c>
      <c r="B70" s="39" t="s">
        <v>46</v>
      </c>
      <c r="C70" s="39">
        <v>21000106496</v>
      </c>
      <c r="D70" s="40">
        <v>0</v>
      </c>
      <c r="E70" s="40" t="s">
        <v>2836</v>
      </c>
      <c r="F70" s="40" t="s">
        <v>2837</v>
      </c>
      <c r="G70" s="40">
        <v>2400402</v>
      </c>
      <c r="H70" s="40" t="s">
        <v>2838</v>
      </c>
      <c r="I70" s="40" t="s">
        <v>2694</v>
      </c>
      <c r="J70" s="40" t="s">
        <v>2680</v>
      </c>
      <c r="K70" s="40" t="s">
        <v>2681</v>
      </c>
      <c r="L70" s="40" t="s">
        <v>2839</v>
      </c>
      <c r="M70" s="42">
        <v>868.33</v>
      </c>
      <c r="N70" s="42">
        <v>329.9</v>
      </c>
      <c r="O70" s="42" t="s">
        <v>2588</v>
      </c>
      <c r="P70" s="42">
        <v>538.43</v>
      </c>
      <c r="Q70" s="42" t="s">
        <v>2840</v>
      </c>
      <c r="R70" s="42">
        <v>538.43</v>
      </c>
      <c r="S70" s="39">
        <v>20090622</v>
      </c>
      <c r="T70" s="40"/>
      <c r="U70" s="40">
        <v>8411</v>
      </c>
      <c r="V70" s="40">
        <v>10</v>
      </c>
      <c r="W70" s="40">
        <v>10</v>
      </c>
      <c r="X70" s="40" t="s">
        <v>2590</v>
      </c>
      <c r="Y70" s="40">
        <v>-512.3801</v>
      </c>
      <c r="Z70" s="40" t="s">
        <v>2841</v>
      </c>
      <c r="AA70" s="40"/>
      <c r="AB70" s="40" t="s">
        <v>2842</v>
      </c>
      <c r="AC70" s="1" t="s">
        <v>58</v>
      </c>
    </row>
    <row r="71" ht="15" customHeight="1" spans="1:29">
      <c r="A71" s="39">
        <v>5778</v>
      </c>
      <c r="B71" s="39" t="s">
        <v>46</v>
      </c>
      <c r="C71" s="39">
        <v>21000105196</v>
      </c>
      <c r="D71" s="40">
        <v>0</v>
      </c>
      <c r="E71" s="40" t="s">
        <v>2843</v>
      </c>
      <c r="F71" s="40" t="s">
        <v>2584</v>
      </c>
      <c r="G71" s="40">
        <v>2010104</v>
      </c>
      <c r="H71" s="40" t="s">
        <v>2096</v>
      </c>
      <c r="I71" s="40" t="s">
        <v>2376</v>
      </c>
      <c r="J71" s="40" t="s">
        <v>2680</v>
      </c>
      <c r="K71" s="40" t="s">
        <v>2681</v>
      </c>
      <c r="L71" s="40" t="s">
        <v>2587</v>
      </c>
      <c r="M71" s="42">
        <v>189</v>
      </c>
      <c r="N71" s="42">
        <v>179.51</v>
      </c>
      <c r="O71" s="42" t="s">
        <v>2588</v>
      </c>
      <c r="P71" s="42">
        <v>9.49</v>
      </c>
      <c r="Q71" s="42" t="s">
        <v>2844</v>
      </c>
      <c r="R71" s="42">
        <v>9.49</v>
      </c>
      <c r="S71" s="39">
        <v>20030706</v>
      </c>
      <c r="T71" s="40"/>
      <c r="U71" s="40"/>
      <c r="V71" s="40">
        <v>4</v>
      </c>
      <c r="W71" s="40">
        <v>16</v>
      </c>
      <c r="X71" s="40" t="s">
        <v>2590</v>
      </c>
      <c r="Y71" s="40">
        <v>-3.82</v>
      </c>
      <c r="Z71" s="40" t="s">
        <v>2464</v>
      </c>
      <c r="AA71" s="40"/>
      <c r="AB71" s="40" t="s">
        <v>2592</v>
      </c>
      <c r="AC71" s="1" t="s">
        <v>58</v>
      </c>
    </row>
    <row r="72" ht="15" customHeight="1" spans="1:29">
      <c r="A72" s="39">
        <v>5779</v>
      </c>
      <c r="B72" s="39" t="s">
        <v>46</v>
      </c>
      <c r="C72" s="39">
        <v>21000033718</v>
      </c>
      <c r="D72" s="40">
        <v>0</v>
      </c>
      <c r="E72" s="40" t="s">
        <v>984</v>
      </c>
      <c r="F72" s="40" t="s">
        <v>2584</v>
      </c>
      <c r="G72" s="40">
        <v>2010104</v>
      </c>
      <c r="H72" s="40" t="s">
        <v>2096</v>
      </c>
      <c r="I72" s="40" t="s">
        <v>2376</v>
      </c>
      <c r="J72" s="40" t="s">
        <v>2585</v>
      </c>
      <c r="K72" s="40" t="s">
        <v>2586</v>
      </c>
      <c r="L72" s="40" t="s">
        <v>2587</v>
      </c>
      <c r="M72" s="42">
        <v>18238</v>
      </c>
      <c r="N72" s="42">
        <v>17690.86</v>
      </c>
      <c r="O72" s="42" t="s">
        <v>2588</v>
      </c>
      <c r="P72" s="42">
        <v>547.14</v>
      </c>
      <c r="Q72" s="42" t="s">
        <v>2845</v>
      </c>
      <c r="R72" s="42">
        <v>547.14</v>
      </c>
      <c r="S72" s="39">
        <v>19991230</v>
      </c>
      <c r="T72" s="40"/>
      <c r="U72" s="40" t="s">
        <v>2607</v>
      </c>
      <c r="V72" s="40">
        <v>4</v>
      </c>
      <c r="W72" s="40">
        <v>19</v>
      </c>
      <c r="X72" s="40" t="s">
        <v>2590</v>
      </c>
      <c r="Y72" s="40">
        <v>0</v>
      </c>
      <c r="Z72" s="40" t="s">
        <v>2608</v>
      </c>
      <c r="AA72" s="40"/>
      <c r="AB72" s="40" t="s">
        <v>2592</v>
      </c>
      <c r="AC72" s="1" t="s">
        <v>58</v>
      </c>
    </row>
    <row r="73" ht="15" customHeight="1" spans="1:29">
      <c r="A73" s="39">
        <v>5780</v>
      </c>
      <c r="B73" s="39" t="s">
        <v>46</v>
      </c>
      <c r="C73" s="39">
        <v>21000105660</v>
      </c>
      <c r="D73" s="40">
        <v>0</v>
      </c>
      <c r="E73" s="40" t="s">
        <v>813</v>
      </c>
      <c r="F73" s="40" t="s">
        <v>2584</v>
      </c>
      <c r="G73" s="40">
        <v>2010601</v>
      </c>
      <c r="H73" s="40" t="s">
        <v>2269</v>
      </c>
      <c r="I73" s="40" t="s">
        <v>2376</v>
      </c>
      <c r="J73" s="40" t="s">
        <v>2714</v>
      </c>
      <c r="K73" s="40" t="s">
        <v>2715</v>
      </c>
      <c r="L73" s="40" t="s">
        <v>2846</v>
      </c>
      <c r="M73" s="42">
        <v>90</v>
      </c>
      <c r="N73" s="42">
        <v>85.5</v>
      </c>
      <c r="O73" s="42" t="s">
        <v>2588</v>
      </c>
      <c r="P73" s="42">
        <v>4.5</v>
      </c>
      <c r="Q73" s="42" t="s">
        <v>2847</v>
      </c>
      <c r="R73" s="42">
        <v>4.5</v>
      </c>
      <c r="S73" s="39">
        <v>20090901</v>
      </c>
      <c r="T73" s="40"/>
      <c r="U73" s="40" t="s">
        <v>2848</v>
      </c>
      <c r="V73" s="40">
        <v>4</v>
      </c>
      <c r="W73" s="40">
        <v>10</v>
      </c>
      <c r="X73" s="40" t="s">
        <v>2590</v>
      </c>
      <c r="Y73" s="40">
        <v>-1.8</v>
      </c>
      <c r="Z73" s="40" t="s">
        <v>2849</v>
      </c>
      <c r="AA73" s="40"/>
      <c r="AB73" s="40" t="s">
        <v>2615</v>
      </c>
      <c r="AC73" s="1" t="s">
        <v>58</v>
      </c>
    </row>
    <row r="74" ht="15" customHeight="1" spans="1:29">
      <c r="A74" s="39">
        <v>5781</v>
      </c>
      <c r="B74" s="39" t="s">
        <v>46</v>
      </c>
      <c r="C74" s="39">
        <v>21000045083</v>
      </c>
      <c r="D74" s="40">
        <v>0</v>
      </c>
      <c r="E74" s="40" t="s">
        <v>2850</v>
      </c>
      <c r="F74" s="40" t="s">
        <v>2837</v>
      </c>
      <c r="G74" s="40">
        <v>2400603</v>
      </c>
      <c r="H74" s="40" t="s">
        <v>2851</v>
      </c>
      <c r="I74" s="40" t="s">
        <v>2852</v>
      </c>
      <c r="J74" s="40" t="s">
        <v>2782</v>
      </c>
      <c r="K74" s="40" t="s">
        <v>2783</v>
      </c>
      <c r="L74" s="40" t="s">
        <v>2853</v>
      </c>
      <c r="M74" s="42">
        <v>42727.35</v>
      </c>
      <c r="N74" s="42">
        <v>41445.53</v>
      </c>
      <c r="O74" s="42" t="s">
        <v>2588</v>
      </c>
      <c r="P74" s="42">
        <v>1281.82</v>
      </c>
      <c r="Q74" s="42" t="s">
        <v>2854</v>
      </c>
      <c r="R74" s="42">
        <v>1281.82</v>
      </c>
      <c r="S74" s="39">
        <v>20051226</v>
      </c>
      <c r="T74" s="40"/>
      <c r="U74" s="40" t="s">
        <v>2855</v>
      </c>
      <c r="V74" s="40">
        <v>10</v>
      </c>
      <c r="W74" s="40">
        <v>13</v>
      </c>
      <c r="X74" s="40" t="s">
        <v>2590</v>
      </c>
      <c r="Y74" s="40">
        <v>0.0005</v>
      </c>
      <c r="Z74" s="40" t="s">
        <v>2856</v>
      </c>
      <c r="AA74" s="40"/>
      <c r="AB74" s="40" t="s">
        <v>2603</v>
      </c>
      <c r="AC74" s="1" t="s">
        <v>58</v>
      </c>
    </row>
    <row r="75" ht="15" customHeight="1" spans="1:29">
      <c r="A75" s="39">
        <v>5782</v>
      </c>
      <c r="B75" s="39" t="s">
        <v>46</v>
      </c>
      <c r="C75" s="39">
        <v>21000106526</v>
      </c>
      <c r="D75" s="40">
        <v>0</v>
      </c>
      <c r="E75" s="40" t="s">
        <v>2857</v>
      </c>
      <c r="F75" s="40" t="s">
        <v>2837</v>
      </c>
      <c r="G75" s="40">
        <v>2400601</v>
      </c>
      <c r="H75" s="40" t="s">
        <v>2858</v>
      </c>
      <c r="I75" s="40" t="s">
        <v>2694</v>
      </c>
      <c r="J75" s="40" t="s">
        <v>2782</v>
      </c>
      <c r="K75" s="40" t="s">
        <v>2783</v>
      </c>
      <c r="L75" s="40" t="s">
        <v>2859</v>
      </c>
      <c r="M75" s="42">
        <v>120</v>
      </c>
      <c r="N75" s="42">
        <v>45.59</v>
      </c>
      <c r="O75" s="42" t="s">
        <v>2588</v>
      </c>
      <c r="P75" s="42">
        <v>74.41</v>
      </c>
      <c r="Q75" s="42" t="s">
        <v>2860</v>
      </c>
      <c r="R75" s="42">
        <v>74.41</v>
      </c>
      <c r="S75" s="39">
        <v>20030706</v>
      </c>
      <c r="T75" s="40"/>
      <c r="U75" s="40" t="s">
        <v>2861</v>
      </c>
      <c r="V75" s="40">
        <v>10</v>
      </c>
      <c r="W75" s="40">
        <v>16</v>
      </c>
      <c r="X75" s="40" t="s">
        <v>2590</v>
      </c>
      <c r="Y75" s="40">
        <v>-70.81</v>
      </c>
      <c r="Z75" s="40" t="s">
        <v>2862</v>
      </c>
      <c r="AA75" s="40"/>
      <c r="AB75" s="40" t="s">
        <v>2863</v>
      </c>
      <c r="AC75" s="1" t="s">
        <v>58</v>
      </c>
    </row>
    <row r="76" ht="15" customHeight="1" spans="1:29">
      <c r="A76" s="39">
        <v>5783</v>
      </c>
      <c r="B76" s="39" t="s">
        <v>46</v>
      </c>
      <c r="C76" s="39">
        <v>21000024460</v>
      </c>
      <c r="D76" s="40">
        <v>0</v>
      </c>
      <c r="E76" s="40" t="s">
        <v>2864</v>
      </c>
      <c r="F76" s="40" t="s">
        <v>2623</v>
      </c>
      <c r="G76" s="40">
        <v>210090104</v>
      </c>
      <c r="H76" s="40" t="s">
        <v>2865</v>
      </c>
      <c r="I76" s="40" t="s">
        <v>2702</v>
      </c>
      <c r="J76" s="40" t="s">
        <v>2866</v>
      </c>
      <c r="K76" s="40" t="s">
        <v>2867</v>
      </c>
      <c r="L76" s="40" t="s">
        <v>2627</v>
      </c>
      <c r="M76" s="42">
        <v>89225</v>
      </c>
      <c r="N76" s="42">
        <v>86548.25</v>
      </c>
      <c r="O76" s="42" t="s">
        <v>2588</v>
      </c>
      <c r="P76" s="42">
        <v>2676.75</v>
      </c>
      <c r="Q76" s="42" t="s">
        <v>2868</v>
      </c>
      <c r="R76" s="42">
        <v>2676.75</v>
      </c>
      <c r="S76" s="39">
        <v>19871214</v>
      </c>
      <c r="T76" s="40">
        <v>0</v>
      </c>
      <c r="U76" s="40" t="s">
        <v>2869</v>
      </c>
      <c r="V76" s="40">
        <v>12</v>
      </c>
      <c r="W76" s="40">
        <v>31</v>
      </c>
      <c r="X76" s="40" t="s">
        <v>2590</v>
      </c>
      <c r="Y76" s="40">
        <v>0</v>
      </c>
      <c r="Z76" s="40" t="s">
        <v>2870</v>
      </c>
      <c r="AA76" s="40"/>
      <c r="AB76" s="40" t="s">
        <v>2828</v>
      </c>
      <c r="AC76" s="1" t="s">
        <v>58</v>
      </c>
    </row>
    <row r="77" ht="15" customHeight="1" spans="1:29">
      <c r="A77" s="39">
        <v>5784</v>
      </c>
      <c r="B77" s="39" t="s">
        <v>46</v>
      </c>
      <c r="C77" s="39">
        <v>21000105101</v>
      </c>
      <c r="D77" s="40">
        <v>0</v>
      </c>
      <c r="E77" s="40" t="s">
        <v>2871</v>
      </c>
      <c r="F77" s="40" t="s">
        <v>2837</v>
      </c>
      <c r="G77" s="40">
        <v>24204</v>
      </c>
      <c r="H77" s="40" t="s">
        <v>2872</v>
      </c>
      <c r="I77" s="40" t="s">
        <v>2694</v>
      </c>
      <c r="J77" s="40" t="s">
        <v>2585</v>
      </c>
      <c r="K77" s="40" t="s">
        <v>2586</v>
      </c>
      <c r="L77" s="40" t="s">
        <v>2873</v>
      </c>
      <c r="M77" s="42">
        <v>1483.75</v>
      </c>
      <c r="N77" s="42">
        <v>563.69</v>
      </c>
      <c r="O77" s="42" t="s">
        <v>2588</v>
      </c>
      <c r="P77" s="42">
        <v>920.06</v>
      </c>
      <c r="Q77" s="42" t="s">
        <v>2874</v>
      </c>
      <c r="R77" s="42">
        <v>920.06</v>
      </c>
      <c r="S77" s="39">
        <v>20080125</v>
      </c>
      <c r="T77" s="40"/>
      <c r="U77" s="40" t="s">
        <v>2875</v>
      </c>
      <c r="V77" s="40">
        <v>10</v>
      </c>
      <c r="W77" s="40">
        <v>11</v>
      </c>
      <c r="X77" s="40" t="s">
        <v>2766</v>
      </c>
      <c r="Y77" s="40">
        <v>-875.5475</v>
      </c>
      <c r="Z77" s="40" t="s">
        <v>2876</v>
      </c>
      <c r="AA77" s="40"/>
      <c r="AB77" s="40" t="s">
        <v>2615</v>
      </c>
      <c r="AC77" s="1" t="s">
        <v>58</v>
      </c>
    </row>
    <row r="78" ht="15" customHeight="1" spans="1:29">
      <c r="A78" s="39">
        <v>5785</v>
      </c>
      <c r="B78" s="39" t="s">
        <v>46</v>
      </c>
      <c r="C78" s="39">
        <v>21000105152</v>
      </c>
      <c r="D78" s="40">
        <v>0</v>
      </c>
      <c r="E78" s="40" t="s">
        <v>1036</v>
      </c>
      <c r="F78" s="40" t="s">
        <v>2584</v>
      </c>
      <c r="G78" s="40">
        <v>2010104</v>
      </c>
      <c r="H78" s="40" t="s">
        <v>2096</v>
      </c>
      <c r="I78" s="40" t="s">
        <v>2376</v>
      </c>
      <c r="J78" s="40" t="s">
        <v>2686</v>
      </c>
      <c r="K78" s="40" t="s">
        <v>2548</v>
      </c>
      <c r="L78" s="40" t="s">
        <v>2595</v>
      </c>
      <c r="M78" s="42">
        <v>113.97</v>
      </c>
      <c r="N78" s="42">
        <v>108.25</v>
      </c>
      <c r="O78" s="42" t="s">
        <v>2588</v>
      </c>
      <c r="P78" s="42">
        <v>5.72</v>
      </c>
      <c r="Q78" s="42" t="s">
        <v>2877</v>
      </c>
      <c r="R78" s="42">
        <v>5.72</v>
      </c>
      <c r="S78" s="39">
        <v>20080730</v>
      </c>
      <c r="T78" s="40"/>
      <c r="U78" s="40" t="s">
        <v>2878</v>
      </c>
      <c r="V78" s="40">
        <v>4</v>
      </c>
      <c r="W78" s="40">
        <v>11</v>
      </c>
      <c r="X78" s="40" t="s">
        <v>2590</v>
      </c>
      <c r="Y78" s="40">
        <v>-2.3009</v>
      </c>
      <c r="Z78" s="40" t="s">
        <v>2656</v>
      </c>
      <c r="AA78" s="40"/>
      <c r="AB78" s="40" t="s">
        <v>2592</v>
      </c>
      <c r="AC78" s="1" t="s">
        <v>58</v>
      </c>
    </row>
    <row r="79" ht="15" customHeight="1" spans="1:29">
      <c r="A79" s="39">
        <v>5786</v>
      </c>
      <c r="B79" s="39" t="s">
        <v>46</v>
      </c>
      <c r="C79" s="39">
        <v>21000033618</v>
      </c>
      <c r="D79" s="40">
        <v>0</v>
      </c>
      <c r="E79" s="40" t="s">
        <v>2879</v>
      </c>
      <c r="F79" s="40" t="s">
        <v>2837</v>
      </c>
      <c r="G79" s="40">
        <v>2400501</v>
      </c>
      <c r="H79" s="40" t="s">
        <v>2880</v>
      </c>
      <c r="I79" s="40" t="s">
        <v>2881</v>
      </c>
      <c r="J79" s="40" t="s">
        <v>2680</v>
      </c>
      <c r="K79" s="40" t="s">
        <v>2681</v>
      </c>
      <c r="L79" s="40" t="s">
        <v>2839</v>
      </c>
      <c r="M79" s="42">
        <v>10300</v>
      </c>
      <c r="N79" s="42">
        <v>9991</v>
      </c>
      <c r="O79" s="42" t="s">
        <v>2588</v>
      </c>
      <c r="P79" s="42">
        <v>309</v>
      </c>
      <c r="Q79" s="42" t="s">
        <v>2882</v>
      </c>
      <c r="R79" s="42">
        <v>309</v>
      </c>
      <c r="S79" s="39">
        <v>19880530</v>
      </c>
      <c r="T79" s="40">
        <v>0</v>
      </c>
      <c r="U79" s="40" t="s">
        <v>2883</v>
      </c>
      <c r="V79" s="40">
        <v>10</v>
      </c>
      <c r="W79" s="40">
        <v>31</v>
      </c>
      <c r="X79" s="40" t="s">
        <v>2590</v>
      </c>
      <c r="Y79" s="40">
        <v>0</v>
      </c>
      <c r="Z79" s="40" t="s">
        <v>2884</v>
      </c>
      <c r="AA79" s="40"/>
      <c r="AB79" s="40" t="s">
        <v>2885</v>
      </c>
      <c r="AC79" s="1" t="s">
        <v>58</v>
      </c>
    </row>
    <row r="80" ht="15" customHeight="1" spans="1:29">
      <c r="A80" s="39">
        <v>5787</v>
      </c>
      <c r="B80" s="39" t="s">
        <v>46</v>
      </c>
      <c r="C80" s="39">
        <v>21000106596</v>
      </c>
      <c r="D80" s="40">
        <v>0</v>
      </c>
      <c r="E80" s="40" t="s">
        <v>1754</v>
      </c>
      <c r="F80" s="40" t="s">
        <v>2623</v>
      </c>
      <c r="G80" s="40">
        <v>220091102</v>
      </c>
      <c r="H80" s="40" t="s">
        <v>1754</v>
      </c>
      <c r="I80" s="40" t="s">
        <v>2886</v>
      </c>
      <c r="J80" s="40" t="s">
        <v>2824</v>
      </c>
      <c r="K80" s="40" t="s">
        <v>2825</v>
      </c>
      <c r="L80" s="40" t="s">
        <v>2887</v>
      </c>
      <c r="M80" s="42">
        <v>360</v>
      </c>
      <c r="N80" s="42">
        <v>68.39</v>
      </c>
      <c r="O80" s="42" t="s">
        <v>2588</v>
      </c>
      <c r="P80" s="42">
        <v>291.61</v>
      </c>
      <c r="Q80" s="42" t="s">
        <v>2888</v>
      </c>
      <c r="R80" s="42">
        <v>291.61</v>
      </c>
      <c r="S80" s="39">
        <v>19940316</v>
      </c>
      <c r="T80" s="40"/>
      <c r="U80" s="40" t="s">
        <v>2889</v>
      </c>
      <c r="V80" s="40">
        <v>20</v>
      </c>
      <c r="W80" s="40">
        <v>25</v>
      </c>
      <c r="X80" s="40" t="s">
        <v>2766</v>
      </c>
      <c r="Y80" s="40">
        <v>-280.81</v>
      </c>
      <c r="Z80" s="40" t="s">
        <v>2890</v>
      </c>
      <c r="AA80" s="40"/>
      <c r="AB80" s="40" t="s">
        <v>2828</v>
      </c>
      <c r="AC80" s="1" t="s">
        <v>58</v>
      </c>
    </row>
    <row r="81" ht="15" customHeight="1" spans="1:29">
      <c r="A81" s="39">
        <v>5788</v>
      </c>
      <c r="B81" s="39" t="s">
        <v>46</v>
      </c>
      <c r="C81" s="39">
        <v>21000105482</v>
      </c>
      <c r="D81" s="40">
        <v>0</v>
      </c>
      <c r="E81" s="40" t="s">
        <v>2891</v>
      </c>
      <c r="F81" s="40" t="s">
        <v>2584</v>
      </c>
      <c r="G81" s="40">
        <v>2010301</v>
      </c>
      <c r="H81" s="40" t="s">
        <v>2892</v>
      </c>
      <c r="I81" s="40" t="s">
        <v>2376</v>
      </c>
      <c r="J81" s="40" t="s">
        <v>2893</v>
      </c>
      <c r="K81" s="40" t="s">
        <v>2894</v>
      </c>
      <c r="L81" s="40" t="s">
        <v>2846</v>
      </c>
      <c r="M81" s="42">
        <v>2100</v>
      </c>
      <c r="N81" s="42">
        <v>1994.56</v>
      </c>
      <c r="O81" s="42" t="s">
        <v>2588</v>
      </c>
      <c r="P81" s="42">
        <v>105.44</v>
      </c>
      <c r="Q81" s="42" t="s">
        <v>2895</v>
      </c>
      <c r="R81" s="42">
        <v>105.44</v>
      </c>
      <c r="S81" s="39">
        <v>20030508</v>
      </c>
      <c r="T81" s="40"/>
      <c r="U81" s="40" t="s">
        <v>2896</v>
      </c>
      <c r="V81" s="40">
        <v>4</v>
      </c>
      <c r="W81" s="40">
        <v>16</v>
      </c>
      <c r="X81" s="40" t="s">
        <v>2590</v>
      </c>
      <c r="Y81" s="40">
        <v>-42.44</v>
      </c>
      <c r="Z81" s="40" t="s">
        <v>2897</v>
      </c>
      <c r="AA81" s="40"/>
      <c r="AB81" s="40" t="s">
        <v>2615</v>
      </c>
      <c r="AC81" s="1" t="s">
        <v>58</v>
      </c>
    </row>
    <row r="82" ht="15" customHeight="1" spans="1:29">
      <c r="A82" s="39">
        <v>5789</v>
      </c>
      <c r="B82" s="39" t="s">
        <v>46</v>
      </c>
      <c r="C82" s="39">
        <v>21000105575</v>
      </c>
      <c r="D82" s="40">
        <v>0</v>
      </c>
      <c r="E82" s="40" t="s">
        <v>813</v>
      </c>
      <c r="F82" s="40" t="s">
        <v>2584</v>
      </c>
      <c r="G82" s="40">
        <v>2010601</v>
      </c>
      <c r="H82" s="40" t="s">
        <v>2269</v>
      </c>
      <c r="I82" s="40" t="s">
        <v>2376</v>
      </c>
      <c r="J82" s="40" t="s">
        <v>2824</v>
      </c>
      <c r="K82" s="40" t="s">
        <v>2825</v>
      </c>
      <c r="L82" s="40" t="s">
        <v>2826</v>
      </c>
      <c r="M82" s="42">
        <v>40.5</v>
      </c>
      <c r="N82" s="42">
        <v>38.46</v>
      </c>
      <c r="O82" s="42" t="s">
        <v>2588</v>
      </c>
      <c r="P82" s="42">
        <v>2.04</v>
      </c>
      <c r="Q82" s="42" t="s">
        <v>2898</v>
      </c>
      <c r="R82" s="42">
        <v>2.04</v>
      </c>
      <c r="S82" s="39">
        <v>20070704</v>
      </c>
      <c r="T82" s="40"/>
      <c r="U82" s="40" t="s">
        <v>132</v>
      </c>
      <c r="V82" s="40">
        <v>4</v>
      </c>
      <c r="W82" s="40">
        <v>12</v>
      </c>
      <c r="X82" s="40" t="s">
        <v>2590</v>
      </c>
      <c r="Y82" s="40">
        <v>-0.825</v>
      </c>
      <c r="Z82" s="40" t="s">
        <v>648</v>
      </c>
      <c r="AA82" s="40"/>
      <c r="AB82" s="40" t="s">
        <v>2828</v>
      </c>
      <c r="AC82" s="1" t="s">
        <v>58</v>
      </c>
    </row>
    <row r="83" ht="15" customHeight="1" spans="1:29">
      <c r="A83" s="39">
        <v>5790</v>
      </c>
      <c r="B83" s="39" t="s">
        <v>46</v>
      </c>
      <c r="C83" s="39">
        <v>21000116360</v>
      </c>
      <c r="D83" s="40">
        <v>0</v>
      </c>
      <c r="E83" s="40" t="s">
        <v>2899</v>
      </c>
      <c r="F83" s="40" t="s">
        <v>2584</v>
      </c>
      <c r="G83" s="40">
        <v>2010601</v>
      </c>
      <c r="H83" s="40" t="s">
        <v>2269</v>
      </c>
      <c r="I83" s="40" t="s">
        <v>2376</v>
      </c>
      <c r="J83" s="40" t="s">
        <v>2824</v>
      </c>
      <c r="K83" s="40" t="s">
        <v>2825</v>
      </c>
      <c r="L83" s="40" t="s">
        <v>2826</v>
      </c>
      <c r="M83" s="42">
        <v>41.4</v>
      </c>
      <c r="N83" s="42">
        <v>38.49</v>
      </c>
      <c r="O83" s="42" t="s">
        <v>2588</v>
      </c>
      <c r="P83" s="42">
        <v>2.91</v>
      </c>
      <c r="Q83" s="42" t="s">
        <v>2900</v>
      </c>
      <c r="R83" s="42">
        <v>2.91</v>
      </c>
      <c r="S83" s="39">
        <v>20040303</v>
      </c>
      <c r="T83" s="40"/>
      <c r="U83" s="40" t="s">
        <v>2901</v>
      </c>
      <c r="V83" s="40">
        <v>4</v>
      </c>
      <c r="W83" s="40">
        <v>15</v>
      </c>
      <c r="X83" s="40" t="s">
        <v>2590</v>
      </c>
      <c r="Y83" s="40">
        <v>-1.668</v>
      </c>
      <c r="Z83" s="40" t="s">
        <v>2636</v>
      </c>
      <c r="AA83" s="40"/>
      <c r="AB83" s="40" t="s">
        <v>2828</v>
      </c>
      <c r="AC83" s="1" t="s">
        <v>58</v>
      </c>
    </row>
    <row r="84" ht="15" customHeight="1" spans="1:29">
      <c r="A84" s="39">
        <v>5791</v>
      </c>
      <c r="B84" s="39" t="s">
        <v>46</v>
      </c>
      <c r="C84" s="39">
        <v>21000105911</v>
      </c>
      <c r="D84" s="40">
        <v>0</v>
      </c>
      <c r="E84" s="40" t="s">
        <v>2902</v>
      </c>
      <c r="F84" s="40" t="s">
        <v>2623</v>
      </c>
      <c r="G84" s="40">
        <v>2201002</v>
      </c>
      <c r="H84" s="40" t="s">
        <v>2091</v>
      </c>
      <c r="I84" s="40" t="s">
        <v>2376</v>
      </c>
      <c r="J84" s="40" t="s">
        <v>2787</v>
      </c>
      <c r="K84" s="40" t="s">
        <v>2788</v>
      </c>
      <c r="L84" s="40" t="s">
        <v>2660</v>
      </c>
      <c r="M84" s="42">
        <v>80.4</v>
      </c>
      <c r="N84" s="42">
        <v>61.1</v>
      </c>
      <c r="O84" s="42" t="s">
        <v>2588</v>
      </c>
      <c r="P84" s="42">
        <v>19.3</v>
      </c>
      <c r="Q84" s="42" t="s">
        <v>2903</v>
      </c>
      <c r="R84" s="42">
        <v>19.3</v>
      </c>
      <c r="S84" s="39">
        <v>20040510</v>
      </c>
      <c r="T84" s="40"/>
      <c r="U84" s="40" t="s">
        <v>2904</v>
      </c>
      <c r="V84" s="40">
        <v>5</v>
      </c>
      <c r="W84" s="40">
        <v>15</v>
      </c>
      <c r="X84" s="40" t="s">
        <v>2590</v>
      </c>
      <c r="Y84" s="40">
        <v>-16.888</v>
      </c>
      <c r="Z84" s="40" t="s">
        <v>2905</v>
      </c>
      <c r="AA84" s="40"/>
      <c r="AB84" s="40" t="s">
        <v>2592</v>
      </c>
      <c r="AC84" s="1" t="s">
        <v>58</v>
      </c>
    </row>
    <row r="85" ht="15" customHeight="1" spans="1:29">
      <c r="A85" s="39">
        <v>5792</v>
      </c>
      <c r="B85" s="39" t="s">
        <v>46</v>
      </c>
      <c r="C85" s="39">
        <v>21000116107</v>
      </c>
      <c r="D85" s="40">
        <v>0</v>
      </c>
      <c r="E85" s="40" t="s">
        <v>1036</v>
      </c>
      <c r="F85" s="40" t="s">
        <v>2584</v>
      </c>
      <c r="G85" s="40">
        <v>2010104</v>
      </c>
      <c r="H85" s="40" t="s">
        <v>2096</v>
      </c>
      <c r="I85" s="40" t="s">
        <v>2376</v>
      </c>
      <c r="J85" s="40" t="s">
        <v>2824</v>
      </c>
      <c r="K85" s="40" t="s">
        <v>2825</v>
      </c>
      <c r="L85" s="40" t="s">
        <v>2826</v>
      </c>
      <c r="M85" s="42">
        <v>620.13</v>
      </c>
      <c r="N85" s="42">
        <v>576.46</v>
      </c>
      <c r="O85" s="42" t="s">
        <v>2588</v>
      </c>
      <c r="P85" s="42">
        <v>43.67</v>
      </c>
      <c r="Q85" s="42" t="s">
        <v>2906</v>
      </c>
      <c r="R85" s="42">
        <v>43.67</v>
      </c>
      <c r="S85" s="39">
        <v>20111010</v>
      </c>
      <c r="T85" s="40"/>
      <c r="U85" s="40" t="s">
        <v>2635</v>
      </c>
      <c r="V85" s="40">
        <v>4</v>
      </c>
      <c r="W85" s="40">
        <v>8</v>
      </c>
      <c r="X85" s="40" t="s">
        <v>2590</v>
      </c>
      <c r="Y85" s="40">
        <v>-25.0661</v>
      </c>
      <c r="Z85" s="40" t="s">
        <v>2907</v>
      </c>
      <c r="AA85" s="40"/>
      <c r="AB85" s="40" t="s">
        <v>2828</v>
      </c>
      <c r="AC85" s="1" t="s">
        <v>58</v>
      </c>
    </row>
    <row r="86" ht="15" customHeight="1" spans="1:29">
      <c r="A86" s="39">
        <v>5793</v>
      </c>
      <c r="B86" s="39" t="s">
        <v>46</v>
      </c>
      <c r="C86" s="39">
        <v>21000105103</v>
      </c>
      <c r="D86" s="40">
        <v>0</v>
      </c>
      <c r="E86" s="40" t="s">
        <v>2908</v>
      </c>
      <c r="F86" s="40" t="s">
        <v>2837</v>
      </c>
      <c r="G86" s="40">
        <v>24204</v>
      </c>
      <c r="H86" s="40" t="s">
        <v>2872</v>
      </c>
      <c r="I86" s="40" t="s">
        <v>2694</v>
      </c>
      <c r="J86" s="40" t="s">
        <v>2585</v>
      </c>
      <c r="K86" s="40" t="s">
        <v>2586</v>
      </c>
      <c r="L86" s="40" t="s">
        <v>2873</v>
      </c>
      <c r="M86" s="42">
        <v>8902.5</v>
      </c>
      <c r="N86" s="42">
        <v>3382.2</v>
      </c>
      <c r="O86" s="42" t="s">
        <v>2588</v>
      </c>
      <c r="P86" s="42">
        <v>5520.3</v>
      </c>
      <c r="Q86" s="42" t="s">
        <v>2909</v>
      </c>
      <c r="R86" s="42">
        <v>5520.3</v>
      </c>
      <c r="S86" s="39">
        <v>20080125</v>
      </c>
      <c r="T86" s="40"/>
      <c r="U86" s="40" t="s">
        <v>2910</v>
      </c>
      <c r="V86" s="40">
        <v>10</v>
      </c>
      <c r="W86" s="40">
        <v>11</v>
      </c>
      <c r="X86" s="40" t="s">
        <v>2766</v>
      </c>
      <c r="Y86" s="40">
        <v>-5253.225</v>
      </c>
      <c r="Z86" s="40" t="s">
        <v>2911</v>
      </c>
      <c r="AA86" s="40"/>
      <c r="AB86" s="40" t="s">
        <v>2615</v>
      </c>
      <c r="AC86" s="1" t="s">
        <v>58</v>
      </c>
    </row>
    <row r="87" ht="15" customHeight="1" spans="1:29">
      <c r="A87" s="39">
        <v>5794</v>
      </c>
      <c r="B87" s="39" t="s">
        <v>46</v>
      </c>
      <c r="C87" s="39">
        <v>21000062921</v>
      </c>
      <c r="D87" s="40">
        <v>0</v>
      </c>
      <c r="E87" s="40" t="s">
        <v>2912</v>
      </c>
      <c r="F87" s="40" t="s">
        <v>2623</v>
      </c>
      <c r="G87" s="40">
        <v>210090902</v>
      </c>
      <c r="H87" s="40" t="s">
        <v>2913</v>
      </c>
      <c r="I87" s="40" t="s">
        <v>2694</v>
      </c>
      <c r="J87" s="40" t="s">
        <v>2695</v>
      </c>
      <c r="K87" s="40" t="s">
        <v>2696</v>
      </c>
      <c r="L87" s="40" t="s">
        <v>2627</v>
      </c>
      <c r="M87" s="42">
        <v>26464</v>
      </c>
      <c r="N87" s="42">
        <v>25670.08</v>
      </c>
      <c r="O87" s="42" t="s">
        <v>2588</v>
      </c>
      <c r="P87" s="42">
        <v>793.92</v>
      </c>
      <c r="Q87" s="42" t="s">
        <v>2914</v>
      </c>
      <c r="R87" s="42">
        <v>793.92</v>
      </c>
      <c r="S87" s="39">
        <v>20031229</v>
      </c>
      <c r="T87" s="40"/>
      <c r="U87" s="40" t="s">
        <v>2915</v>
      </c>
      <c r="V87" s="40">
        <v>12</v>
      </c>
      <c r="W87" s="40">
        <v>15</v>
      </c>
      <c r="X87" s="40" t="s">
        <v>2590</v>
      </c>
      <c r="Y87" s="40">
        <v>0</v>
      </c>
      <c r="Z87" s="40" t="s">
        <v>2916</v>
      </c>
      <c r="AA87" s="40"/>
      <c r="AB87" s="40" t="s">
        <v>2631</v>
      </c>
      <c r="AC87" s="1" t="s">
        <v>58</v>
      </c>
    </row>
    <row r="88" ht="15" customHeight="1" spans="1:29">
      <c r="A88" s="39">
        <v>5795</v>
      </c>
      <c r="B88" s="39" t="s">
        <v>46</v>
      </c>
      <c r="C88" s="39">
        <v>21000106599</v>
      </c>
      <c r="D88" s="40">
        <v>0</v>
      </c>
      <c r="E88" s="40" t="s">
        <v>1754</v>
      </c>
      <c r="F88" s="40" t="s">
        <v>2623</v>
      </c>
      <c r="G88" s="40">
        <v>220091102</v>
      </c>
      <c r="H88" s="40" t="s">
        <v>1754</v>
      </c>
      <c r="I88" s="40" t="s">
        <v>2886</v>
      </c>
      <c r="J88" s="40" t="s">
        <v>2824</v>
      </c>
      <c r="K88" s="40" t="s">
        <v>2825</v>
      </c>
      <c r="L88" s="40" t="s">
        <v>2917</v>
      </c>
      <c r="M88" s="42">
        <v>360</v>
      </c>
      <c r="N88" s="42">
        <v>68.39</v>
      </c>
      <c r="O88" s="42" t="s">
        <v>2588</v>
      </c>
      <c r="P88" s="42">
        <v>291.61</v>
      </c>
      <c r="Q88" s="42" t="s">
        <v>2918</v>
      </c>
      <c r="R88" s="42">
        <v>291.61</v>
      </c>
      <c r="S88" s="39">
        <v>19940316</v>
      </c>
      <c r="T88" s="40"/>
      <c r="U88" s="40" t="s">
        <v>2889</v>
      </c>
      <c r="V88" s="40">
        <v>20</v>
      </c>
      <c r="W88" s="40">
        <v>25</v>
      </c>
      <c r="X88" s="40" t="s">
        <v>2766</v>
      </c>
      <c r="Y88" s="40">
        <v>-280.81</v>
      </c>
      <c r="Z88" s="40" t="s">
        <v>2890</v>
      </c>
      <c r="AA88" s="40"/>
      <c r="AB88" s="40" t="s">
        <v>2828</v>
      </c>
      <c r="AC88" s="1" t="s">
        <v>58</v>
      </c>
    </row>
    <row r="89" ht="15" customHeight="1" spans="1:29">
      <c r="A89" s="39">
        <v>5796</v>
      </c>
      <c r="B89" s="39" t="s">
        <v>46</v>
      </c>
      <c r="C89" s="39">
        <v>21000078604</v>
      </c>
      <c r="D89" s="40">
        <v>0</v>
      </c>
      <c r="E89" s="40" t="s">
        <v>2919</v>
      </c>
      <c r="F89" s="40" t="s">
        <v>2584</v>
      </c>
      <c r="G89" s="40">
        <v>20201</v>
      </c>
      <c r="H89" s="40" t="s">
        <v>175</v>
      </c>
      <c r="I89" s="40" t="s">
        <v>2376</v>
      </c>
      <c r="J89" s="40" t="s">
        <v>2893</v>
      </c>
      <c r="K89" s="40" t="s">
        <v>2894</v>
      </c>
      <c r="L89" s="40" t="s">
        <v>2846</v>
      </c>
      <c r="M89" s="42">
        <v>17264.96</v>
      </c>
      <c r="N89" s="42">
        <v>16747.01</v>
      </c>
      <c r="O89" s="42" t="s">
        <v>2588</v>
      </c>
      <c r="P89" s="42">
        <v>517.95</v>
      </c>
      <c r="Q89" s="42" t="s">
        <v>2920</v>
      </c>
      <c r="R89" s="42">
        <v>517.95</v>
      </c>
      <c r="S89" s="39">
        <v>20131224</v>
      </c>
      <c r="T89" s="40"/>
      <c r="U89" s="40" t="s">
        <v>2921</v>
      </c>
      <c r="V89" s="40">
        <v>5</v>
      </c>
      <c r="W89" s="40">
        <v>5</v>
      </c>
      <c r="X89" s="40" t="s">
        <v>2590</v>
      </c>
      <c r="Y89" s="40">
        <v>-0.0012</v>
      </c>
      <c r="Z89" s="40" t="s">
        <v>2922</v>
      </c>
      <c r="AA89" s="40"/>
      <c r="AB89" s="40" t="s">
        <v>2615</v>
      </c>
      <c r="AC89" s="1" t="s">
        <v>58</v>
      </c>
    </row>
    <row r="90" ht="15" customHeight="1" spans="1:29">
      <c r="A90" s="39">
        <v>5797</v>
      </c>
      <c r="B90" s="39" t="s">
        <v>46</v>
      </c>
      <c r="C90" s="39">
        <v>21000033638</v>
      </c>
      <c r="D90" s="40">
        <v>0</v>
      </c>
      <c r="E90" s="40" t="s">
        <v>2923</v>
      </c>
      <c r="F90" s="40" t="s">
        <v>2837</v>
      </c>
      <c r="G90" s="40">
        <v>2400404</v>
      </c>
      <c r="H90" s="40" t="s">
        <v>2924</v>
      </c>
      <c r="I90" s="40" t="s">
        <v>2881</v>
      </c>
      <c r="J90" s="40" t="s">
        <v>2585</v>
      </c>
      <c r="K90" s="40" t="s">
        <v>2586</v>
      </c>
      <c r="L90" s="40" t="s">
        <v>2873</v>
      </c>
      <c r="M90" s="42">
        <v>11030</v>
      </c>
      <c r="N90" s="42">
        <v>10699.1</v>
      </c>
      <c r="O90" s="42" t="s">
        <v>2588</v>
      </c>
      <c r="P90" s="42">
        <v>330.9</v>
      </c>
      <c r="Q90" s="42" t="s">
        <v>2925</v>
      </c>
      <c r="R90" s="42">
        <v>330.9</v>
      </c>
      <c r="S90" s="39">
        <v>19881002</v>
      </c>
      <c r="T90" s="40">
        <v>0</v>
      </c>
      <c r="U90" s="40" t="s">
        <v>2926</v>
      </c>
      <c r="V90" s="40">
        <v>10</v>
      </c>
      <c r="W90" s="40">
        <v>31</v>
      </c>
      <c r="X90" s="40" t="s">
        <v>2590</v>
      </c>
      <c r="Y90" s="40">
        <v>0</v>
      </c>
      <c r="Z90" s="40" t="s">
        <v>2927</v>
      </c>
      <c r="AA90" s="40"/>
      <c r="AB90" s="40" t="s">
        <v>2615</v>
      </c>
      <c r="AC90" s="1" t="s">
        <v>58</v>
      </c>
    </row>
    <row r="91" ht="15" customHeight="1" spans="1:29">
      <c r="A91" s="39">
        <v>5798</v>
      </c>
      <c r="B91" s="39" t="s">
        <v>46</v>
      </c>
      <c r="C91" s="39">
        <v>21000105337</v>
      </c>
      <c r="D91" s="40">
        <v>0</v>
      </c>
      <c r="E91" s="40" t="s">
        <v>1036</v>
      </c>
      <c r="F91" s="40" t="s">
        <v>2584</v>
      </c>
      <c r="G91" s="40">
        <v>2010104</v>
      </c>
      <c r="H91" s="40" t="s">
        <v>2096</v>
      </c>
      <c r="I91" s="40" t="s">
        <v>2376</v>
      </c>
      <c r="J91" s="40" t="s">
        <v>2653</v>
      </c>
      <c r="K91" s="40" t="s">
        <v>2654</v>
      </c>
      <c r="L91" s="40" t="s">
        <v>2611</v>
      </c>
      <c r="M91" s="42">
        <v>173.07</v>
      </c>
      <c r="N91" s="42">
        <v>164.38</v>
      </c>
      <c r="O91" s="42" t="s">
        <v>2588</v>
      </c>
      <c r="P91" s="42">
        <v>8.69</v>
      </c>
      <c r="Q91" s="42" t="s">
        <v>2928</v>
      </c>
      <c r="R91" s="42">
        <v>8.69</v>
      </c>
      <c r="S91" s="39">
        <v>20080331</v>
      </c>
      <c r="T91" s="40"/>
      <c r="U91" s="40" t="s">
        <v>108</v>
      </c>
      <c r="V91" s="40">
        <v>4</v>
      </c>
      <c r="W91" s="40">
        <v>11</v>
      </c>
      <c r="X91" s="40" t="s">
        <v>2590</v>
      </c>
      <c r="Y91" s="40">
        <v>-3.4979</v>
      </c>
      <c r="Z91" s="40" t="s">
        <v>2656</v>
      </c>
      <c r="AA91" s="40"/>
      <c r="AB91" s="40" t="s">
        <v>2603</v>
      </c>
      <c r="AC91" s="1" t="s">
        <v>58</v>
      </c>
    </row>
    <row r="92" ht="15" customHeight="1" spans="1:29">
      <c r="A92" s="39">
        <v>5799</v>
      </c>
      <c r="B92" s="39" t="s">
        <v>46</v>
      </c>
      <c r="C92" s="39">
        <v>21000083475</v>
      </c>
      <c r="D92" s="40">
        <v>0</v>
      </c>
      <c r="E92" s="40" t="s">
        <v>2929</v>
      </c>
      <c r="F92" s="40" t="s">
        <v>2584</v>
      </c>
      <c r="G92" s="40">
        <v>2010104</v>
      </c>
      <c r="H92" s="40" t="s">
        <v>2096</v>
      </c>
      <c r="I92" s="40" t="s">
        <v>2376</v>
      </c>
      <c r="J92" s="40" t="s">
        <v>2599</v>
      </c>
      <c r="K92" s="40" t="s">
        <v>2600</v>
      </c>
      <c r="L92" s="40" t="s">
        <v>2601</v>
      </c>
      <c r="M92" s="42">
        <v>4894</v>
      </c>
      <c r="N92" s="42">
        <v>4747.18</v>
      </c>
      <c r="O92" s="42" t="s">
        <v>2588</v>
      </c>
      <c r="P92" s="42">
        <v>146.82</v>
      </c>
      <c r="Q92" s="42" t="s">
        <v>2930</v>
      </c>
      <c r="R92" s="42">
        <v>146.82</v>
      </c>
      <c r="S92" s="39">
        <v>20141008</v>
      </c>
      <c r="T92" s="40"/>
      <c r="U92" s="40" t="s">
        <v>2931</v>
      </c>
      <c r="V92" s="40">
        <v>4</v>
      </c>
      <c r="W92" s="40">
        <v>5</v>
      </c>
      <c r="X92" s="40" t="s">
        <v>2590</v>
      </c>
      <c r="Y92" s="40">
        <v>0</v>
      </c>
      <c r="Z92" s="40" t="s">
        <v>783</v>
      </c>
      <c r="AA92" s="40"/>
      <c r="AB92" s="40" t="s">
        <v>2603</v>
      </c>
      <c r="AC92" s="1" t="s">
        <v>58</v>
      </c>
    </row>
    <row r="93" ht="15" customHeight="1" spans="1:29">
      <c r="A93" s="39">
        <v>5800</v>
      </c>
      <c r="B93" s="39" t="s">
        <v>46</v>
      </c>
      <c r="C93" s="39">
        <v>21000105581</v>
      </c>
      <c r="D93" s="40">
        <v>0</v>
      </c>
      <c r="E93" s="40" t="s">
        <v>813</v>
      </c>
      <c r="F93" s="40" t="s">
        <v>2584</v>
      </c>
      <c r="G93" s="40">
        <v>2010601</v>
      </c>
      <c r="H93" s="40" t="s">
        <v>2269</v>
      </c>
      <c r="I93" s="40" t="s">
        <v>2376</v>
      </c>
      <c r="J93" s="40" t="s">
        <v>2714</v>
      </c>
      <c r="K93" s="40" t="s">
        <v>2715</v>
      </c>
      <c r="L93" s="40" t="s">
        <v>2846</v>
      </c>
      <c r="M93" s="42">
        <v>90</v>
      </c>
      <c r="N93" s="42">
        <v>85.5</v>
      </c>
      <c r="O93" s="42" t="s">
        <v>2588</v>
      </c>
      <c r="P93" s="42">
        <v>4.5</v>
      </c>
      <c r="Q93" s="42" t="s">
        <v>2932</v>
      </c>
      <c r="R93" s="42">
        <v>4.5</v>
      </c>
      <c r="S93" s="39">
        <v>20071010</v>
      </c>
      <c r="T93" s="40"/>
      <c r="U93" s="40" t="s">
        <v>2933</v>
      </c>
      <c r="V93" s="40">
        <v>4</v>
      </c>
      <c r="W93" s="40">
        <v>12</v>
      </c>
      <c r="X93" s="40" t="s">
        <v>2590</v>
      </c>
      <c r="Y93" s="40">
        <v>-1.8</v>
      </c>
      <c r="Z93" s="40" t="s">
        <v>2849</v>
      </c>
      <c r="AA93" s="40"/>
      <c r="AB93" s="40" t="s">
        <v>2615</v>
      </c>
      <c r="AC93" s="1" t="s">
        <v>58</v>
      </c>
    </row>
    <row r="94" ht="15" customHeight="1" spans="1:29">
      <c r="A94" s="39">
        <v>5801</v>
      </c>
      <c r="B94" s="39" t="s">
        <v>46</v>
      </c>
      <c r="C94" s="39">
        <v>21000105183</v>
      </c>
      <c r="D94" s="40">
        <v>0</v>
      </c>
      <c r="E94" s="40" t="s">
        <v>1036</v>
      </c>
      <c r="F94" s="40" t="s">
        <v>2584</v>
      </c>
      <c r="G94" s="40">
        <v>2010104</v>
      </c>
      <c r="H94" s="40" t="s">
        <v>2096</v>
      </c>
      <c r="I94" s="40" t="s">
        <v>2376</v>
      </c>
      <c r="J94" s="40" t="s">
        <v>2680</v>
      </c>
      <c r="K94" s="40" t="s">
        <v>2681</v>
      </c>
      <c r="L94" s="40" t="s">
        <v>2587</v>
      </c>
      <c r="M94" s="42">
        <v>189</v>
      </c>
      <c r="N94" s="42">
        <v>179.51</v>
      </c>
      <c r="O94" s="42" t="s">
        <v>2588</v>
      </c>
      <c r="P94" s="42">
        <v>9.49</v>
      </c>
      <c r="Q94" s="42" t="s">
        <v>2934</v>
      </c>
      <c r="R94" s="42">
        <v>9.49</v>
      </c>
      <c r="S94" s="39">
        <v>20030706</v>
      </c>
      <c r="T94" s="40"/>
      <c r="U94" s="40"/>
      <c r="V94" s="40">
        <v>4</v>
      </c>
      <c r="W94" s="40">
        <v>16</v>
      </c>
      <c r="X94" s="40" t="s">
        <v>2590</v>
      </c>
      <c r="Y94" s="40">
        <v>-3.82</v>
      </c>
      <c r="Z94" s="40" t="s">
        <v>2464</v>
      </c>
      <c r="AA94" s="40"/>
      <c r="AB94" s="40" t="s">
        <v>2592</v>
      </c>
      <c r="AC94" s="1" t="s">
        <v>58</v>
      </c>
    </row>
    <row r="95" ht="15" customHeight="1" spans="1:29">
      <c r="A95" s="39">
        <v>5802</v>
      </c>
      <c r="B95" s="39" t="s">
        <v>46</v>
      </c>
      <c r="C95" s="39">
        <v>21000105178</v>
      </c>
      <c r="D95" s="40">
        <v>0</v>
      </c>
      <c r="E95" s="40" t="s">
        <v>1036</v>
      </c>
      <c r="F95" s="40" t="s">
        <v>2584</v>
      </c>
      <c r="G95" s="40">
        <v>2010104</v>
      </c>
      <c r="H95" s="40" t="s">
        <v>2096</v>
      </c>
      <c r="I95" s="40" t="s">
        <v>2376</v>
      </c>
      <c r="J95" s="40" t="s">
        <v>2680</v>
      </c>
      <c r="K95" s="40" t="s">
        <v>2681</v>
      </c>
      <c r="L95" s="40" t="s">
        <v>2587</v>
      </c>
      <c r="M95" s="42">
        <v>189</v>
      </c>
      <c r="N95" s="42">
        <v>179.51</v>
      </c>
      <c r="O95" s="42" t="s">
        <v>2588</v>
      </c>
      <c r="P95" s="42">
        <v>9.49</v>
      </c>
      <c r="Q95" s="42" t="s">
        <v>2935</v>
      </c>
      <c r="R95" s="42">
        <v>9.49</v>
      </c>
      <c r="S95" s="39">
        <v>20030706</v>
      </c>
      <c r="T95" s="40"/>
      <c r="U95" s="40" t="s">
        <v>2936</v>
      </c>
      <c r="V95" s="40">
        <v>4</v>
      </c>
      <c r="W95" s="40">
        <v>16</v>
      </c>
      <c r="X95" s="40" t="s">
        <v>2590</v>
      </c>
      <c r="Y95" s="40">
        <v>-3.82</v>
      </c>
      <c r="Z95" s="40" t="s">
        <v>612</v>
      </c>
      <c r="AA95" s="40"/>
      <c r="AB95" s="40" t="s">
        <v>2592</v>
      </c>
      <c r="AC95" s="1" t="s">
        <v>58</v>
      </c>
    </row>
    <row r="96" ht="15" customHeight="1" spans="1:29">
      <c r="A96" s="39">
        <v>5803</v>
      </c>
      <c r="B96" s="39" t="s">
        <v>46</v>
      </c>
      <c r="C96" s="39">
        <v>21000105977</v>
      </c>
      <c r="D96" s="40">
        <v>0</v>
      </c>
      <c r="E96" s="40" t="s">
        <v>2902</v>
      </c>
      <c r="F96" s="40" t="s">
        <v>2623</v>
      </c>
      <c r="G96" s="40">
        <v>2201002</v>
      </c>
      <c r="H96" s="40" t="s">
        <v>2091</v>
      </c>
      <c r="I96" s="40" t="s">
        <v>2376</v>
      </c>
      <c r="J96" s="40" t="s">
        <v>2643</v>
      </c>
      <c r="K96" s="40" t="s">
        <v>2644</v>
      </c>
      <c r="L96" s="40" t="s">
        <v>2660</v>
      </c>
      <c r="M96" s="42">
        <v>60.3</v>
      </c>
      <c r="N96" s="42">
        <v>45.82</v>
      </c>
      <c r="O96" s="42" t="s">
        <v>2588</v>
      </c>
      <c r="P96" s="42">
        <v>14.48</v>
      </c>
      <c r="Q96" s="42" t="s">
        <v>2937</v>
      </c>
      <c r="R96" s="42">
        <v>14.48</v>
      </c>
      <c r="S96" s="39">
        <v>20030506</v>
      </c>
      <c r="T96" s="40"/>
      <c r="U96" s="40" t="s">
        <v>2938</v>
      </c>
      <c r="V96" s="40">
        <v>5</v>
      </c>
      <c r="W96" s="40">
        <v>16</v>
      </c>
      <c r="X96" s="40" t="s">
        <v>2590</v>
      </c>
      <c r="Y96" s="40">
        <v>-12.671</v>
      </c>
      <c r="Z96" s="40" t="s">
        <v>2939</v>
      </c>
      <c r="AA96" s="40"/>
      <c r="AB96" s="40" t="s">
        <v>2592</v>
      </c>
      <c r="AC96" s="1" t="s">
        <v>58</v>
      </c>
    </row>
    <row r="97" ht="15" customHeight="1" spans="1:29">
      <c r="A97" s="39">
        <v>5804</v>
      </c>
      <c r="B97" s="39" t="s">
        <v>46</v>
      </c>
      <c r="C97" s="39">
        <v>21000106230</v>
      </c>
      <c r="D97" s="40">
        <v>0</v>
      </c>
      <c r="E97" s="40" t="s">
        <v>725</v>
      </c>
      <c r="F97" s="40" t="s">
        <v>2623</v>
      </c>
      <c r="G97" s="40">
        <v>2201002</v>
      </c>
      <c r="H97" s="40" t="s">
        <v>2091</v>
      </c>
      <c r="I97" s="40" t="s">
        <v>2376</v>
      </c>
      <c r="J97" s="40" t="s">
        <v>2695</v>
      </c>
      <c r="K97" s="40" t="s">
        <v>2696</v>
      </c>
      <c r="L97" s="40" t="s">
        <v>2627</v>
      </c>
      <c r="M97" s="42">
        <v>135.6</v>
      </c>
      <c r="N97" s="42">
        <v>103.05</v>
      </c>
      <c r="O97" s="42" t="s">
        <v>2588</v>
      </c>
      <c r="P97" s="42">
        <v>32.55</v>
      </c>
      <c r="Q97" s="42" t="s">
        <v>2940</v>
      </c>
      <c r="R97" s="42">
        <v>32.55</v>
      </c>
      <c r="S97" s="39">
        <v>20080520</v>
      </c>
      <c r="T97" s="40"/>
      <c r="U97" s="40" t="s">
        <v>2698</v>
      </c>
      <c r="V97" s="40">
        <v>5</v>
      </c>
      <c r="W97" s="40">
        <v>11</v>
      </c>
      <c r="X97" s="40" t="s">
        <v>2590</v>
      </c>
      <c r="Y97" s="40">
        <v>-28.482</v>
      </c>
      <c r="Z97" s="40" t="s">
        <v>2805</v>
      </c>
      <c r="AA97" s="40"/>
      <c r="AB97" s="40" t="s">
        <v>2631</v>
      </c>
      <c r="AC97" s="1" t="s">
        <v>58</v>
      </c>
    </row>
    <row r="98" ht="15" customHeight="1" spans="1:29">
      <c r="A98" s="39">
        <v>5805</v>
      </c>
      <c r="B98" s="39" t="s">
        <v>46</v>
      </c>
      <c r="C98" s="39">
        <v>21000106154</v>
      </c>
      <c r="D98" s="40">
        <v>0</v>
      </c>
      <c r="E98" s="40" t="s">
        <v>2708</v>
      </c>
      <c r="F98" s="40" t="s">
        <v>2623</v>
      </c>
      <c r="G98" s="40">
        <v>2201002</v>
      </c>
      <c r="H98" s="40" t="s">
        <v>2091</v>
      </c>
      <c r="I98" s="40" t="s">
        <v>2376</v>
      </c>
      <c r="J98" s="40" t="s">
        <v>2748</v>
      </c>
      <c r="K98" s="40" t="s">
        <v>2749</v>
      </c>
      <c r="L98" s="40" t="s">
        <v>2627</v>
      </c>
      <c r="M98" s="42">
        <v>112.2</v>
      </c>
      <c r="N98" s="42">
        <v>85.27</v>
      </c>
      <c r="O98" s="42" t="s">
        <v>2588</v>
      </c>
      <c r="P98" s="42">
        <v>26.93</v>
      </c>
      <c r="Q98" s="42" t="s">
        <v>2941</v>
      </c>
      <c r="R98" s="42">
        <v>26.93</v>
      </c>
      <c r="S98" s="39">
        <v>20060510</v>
      </c>
      <c r="T98" s="40"/>
      <c r="U98" s="40" t="s">
        <v>2942</v>
      </c>
      <c r="V98" s="40">
        <v>5</v>
      </c>
      <c r="W98" s="40">
        <v>13</v>
      </c>
      <c r="X98" s="40" t="s">
        <v>2590</v>
      </c>
      <c r="Y98" s="40">
        <v>-23.564</v>
      </c>
      <c r="Z98" s="40" t="s">
        <v>2808</v>
      </c>
      <c r="AA98" s="40"/>
      <c r="AB98" s="40" t="s">
        <v>2631</v>
      </c>
      <c r="AC98" s="1" t="s">
        <v>58</v>
      </c>
    </row>
    <row r="99" ht="15" customHeight="1" spans="1:29">
      <c r="A99" s="39">
        <v>5806</v>
      </c>
      <c r="B99" s="39" t="s">
        <v>46</v>
      </c>
      <c r="C99" s="39">
        <v>21000033683</v>
      </c>
      <c r="D99" s="40">
        <v>0</v>
      </c>
      <c r="E99" s="40" t="s">
        <v>2943</v>
      </c>
      <c r="F99" s="40" t="s">
        <v>2837</v>
      </c>
      <c r="G99" s="40">
        <v>24203</v>
      </c>
      <c r="H99" s="40" t="s">
        <v>2944</v>
      </c>
      <c r="I99" s="40" t="s">
        <v>2881</v>
      </c>
      <c r="J99" s="40" t="s">
        <v>2585</v>
      </c>
      <c r="K99" s="40" t="s">
        <v>2586</v>
      </c>
      <c r="L99" s="40" t="s">
        <v>2945</v>
      </c>
      <c r="M99" s="42">
        <v>27010</v>
      </c>
      <c r="N99" s="42">
        <v>26199.7</v>
      </c>
      <c r="O99" s="42" t="s">
        <v>2588</v>
      </c>
      <c r="P99" s="42">
        <v>810.3</v>
      </c>
      <c r="Q99" s="42" t="s">
        <v>2946</v>
      </c>
      <c r="R99" s="42">
        <v>810.3</v>
      </c>
      <c r="S99" s="39">
        <v>19881014</v>
      </c>
      <c r="T99" s="40">
        <v>0</v>
      </c>
      <c r="U99" s="40" t="s">
        <v>2947</v>
      </c>
      <c r="V99" s="40">
        <v>10</v>
      </c>
      <c r="W99" s="40">
        <v>31</v>
      </c>
      <c r="X99" s="40" t="s">
        <v>2590</v>
      </c>
      <c r="Y99" s="40">
        <v>0</v>
      </c>
      <c r="Z99" s="40" t="s">
        <v>2948</v>
      </c>
      <c r="AA99" s="40"/>
      <c r="AB99" s="40" t="s">
        <v>2615</v>
      </c>
      <c r="AC99" s="1" t="s">
        <v>58</v>
      </c>
    </row>
    <row r="100" ht="15" customHeight="1" spans="1:29">
      <c r="A100" s="39">
        <v>5807</v>
      </c>
      <c r="B100" s="39" t="s">
        <v>46</v>
      </c>
      <c r="C100" s="39">
        <v>21000116347</v>
      </c>
      <c r="D100" s="40">
        <v>0</v>
      </c>
      <c r="E100" s="40" t="s">
        <v>2529</v>
      </c>
      <c r="F100" s="40" t="s">
        <v>2584</v>
      </c>
      <c r="G100" s="40">
        <v>2010601</v>
      </c>
      <c r="H100" s="40" t="s">
        <v>2269</v>
      </c>
      <c r="I100" s="40" t="s">
        <v>2376</v>
      </c>
      <c r="J100" s="40" t="s">
        <v>2787</v>
      </c>
      <c r="K100" s="40" t="s">
        <v>2788</v>
      </c>
      <c r="L100" s="40" t="s">
        <v>2742</v>
      </c>
      <c r="M100" s="42">
        <v>53.1</v>
      </c>
      <c r="N100" s="42">
        <v>49.37</v>
      </c>
      <c r="O100" s="42" t="s">
        <v>2588</v>
      </c>
      <c r="P100" s="42">
        <v>3.73</v>
      </c>
      <c r="Q100" s="42" t="s">
        <v>2949</v>
      </c>
      <c r="R100" s="42">
        <v>3.73</v>
      </c>
      <c r="S100" s="39">
        <v>20021010</v>
      </c>
      <c r="T100" s="40"/>
      <c r="U100" s="40" t="s">
        <v>2801</v>
      </c>
      <c r="V100" s="40">
        <v>4</v>
      </c>
      <c r="W100" s="40">
        <v>17</v>
      </c>
      <c r="X100" s="40" t="s">
        <v>2590</v>
      </c>
      <c r="Y100" s="40">
        <v>-2.137</v>
      </c>
      <c r="Z100" s="40" t="s">
        <v>2802</v>
      </c>
      <c r="AA100" s="40"/>
      <c r="AB100" s="40" t="s">
        <v>2745</v>
      </c>
      <c r="AC100" s="1" t="s">
        <v>58</v>
      </c>
    </row>
    <row r="101" ht="15" customHeight="1" spans="1:29">
      <c r="A101" s="39">
        <v>5808</v>
      </c>
      <c r="B101" s="39" t="s">
        <v>46</v>
      </c>
      <c r="C101" s="39">
        <v>21000116363</v>
      </c>
      <c r="D101" s="40">
        <v>0</v>
      </c>
      <c r="E101" s="40" t="s">
        <v>97</v>
      </c>
      <c r="F101" s="40" t="s">
        <v>2584</v>
      </c>
      <c r="G101" s="40">
        <v>2010601</v>
      </c>
      <c r="H101" s="40" t="s">
        <v>2269</v>
      </c>
      <c r="I101" s="40" t="s">
        <v>2376</v>
      </c>
      <c r="J101" s="40" t="s">
        <v>2748</v>
      </c>
      <c r="K101" s="40" t="s">
        <v>2749</v>
      </c>
      <c r="L101" s="40" t="s">
        <v>2742</v>
      </c>
      <c r="M101" s="42">
        <v>37.8</v>
      </c>
      <c r="N101" s="42">
        <v>35.15</v>
      </c>
      <c r="O101" s="42" t="s">
        <v>2588</v>
      </c>
      <c r="P101" s="42">
        <v>2.65</v>
      </c>
      <c r="Q101" s="42" t="s">
        <v>2950</v>
      </c>
      <c r="R101" s="42">
        <v>2.65</v>
      </c>
      <c r="S101" s="39">
        <v>20040516</v>
      </c>
      <c r="T101" s="40"/>
      <c r="U101" s="40" t="s">
        <v>2951</v>
      </c>
      <c r="V101" s="40">
        <v>4</v>
      </c>
      <c r="W101" s="40">
        <v>15</v>
      </c>
      <c r="X101" s="40" t="s">
        <v>2590</v>
      </c>
      <c r="Y101" s="40">
        <v>-1.516</v>
      </c>
      <c r="Z101" s="40" t="s">
        <v>2605</v>
      </c>
      <c r="AA101" s="40"/>
      <c r="AB101" s="40" t="s">
        <v>2753</v>
      </c>
      <c r="AC101" s="1" t="s">
        <v>58</v>
      </c>
    </row>
    <row r="102" ht="15" customHeight="1" spans="1:29">
      <c r="A102" s="39">
        <v>5809</v>
      </c>
      <c r="B102" s="39" t="s">
        <v>46</v>
      </c>
      <c r="C102" s="39">
        <v>21000105170</v>
      </c>
      <c r="D102" s="40">
        <v>0</v>
      </c>
      <c r="E102" s="40" t="s">
        <v>1036</v>
      </c>
      <c r="F102" s="40" t="s">
        <v>2584</v>
      </c>
      <c r="G102" s="40">
        <v>2010104</v>
      </c>
      <c r="H102" s="40" t="s">
        <v>2096</v>
      </c>
      <c r="I102" s="40" t="s">
        <v>2376</v>
      </c>
      <c r="J102" s="40" t="s">
        <v>2625</v>
      </c>
      <c r="K102" s="40" t="s">
        <v>2626</v>
      </c>
      <c r="L102" s="40" t="s">
        <v>2742</v>
      </c>
      <c r="M102" s="42">
        <v>135.3</v>
      </c>
      <c r="N102" s="42">
        <v>128.51</v>
      </c>
      <c r="O102" s="42" t="s">
        <v>2588</v>
      </c>
      <c r="P102" s="42">
        <v>6.79</v>
      </c>
      <c r="Q102" s="42" t="s">
        <v>2952</v>
      </c>
      <c r="R102" s="42">
        <v>6.79</v>
      </c>
      <c r="S102" s="39">
        <v>20020613</v>
      </c>
      <c r="T102" s="40"/>
      <c r="U102" s="40" t="s">
        <v>189</v>
      </c>
      <c r="V102" s="40">
        <v>4</v>
      </c>
      <c r="W102" s="40">
        <v>17</v>
      </c>
      <c r="X102" s="40" t="s">
        <v>2590</v>
      </c>
      <c r="Y102" s="40">
        <v>-2.731</v>
      </c>
      <c r="Z102" s="40" t="s">
        <v>2755</v>
      </c>
      <c r="AA102" s="40"/>
      <c r="AB102" s="40" t="s">
        <v>2745</v>
      </c>
      <c r="AC102" s="1" t="s">
        <v>58</v>
      </c>
    </row>
    <row r="103" ht="15" customHeight="1" spans="1:29">
      <c r="A103" s="39">
        <v>5810</v>
      </c>
      <c r="B103" s="39" t="s">
        <v>46</v>
      </c>
      <c r="C103" s="39">
        <v>21000116345</v>
      </c>
      <c r="D103" s="40">
        <v>0</v>
      </c>
      <c r="E103" s="40" t="s">
        <v>2529</v>
      </c>
      <c r="F103" s="40" t="s">
        <v>2584</v>
      </c>
      <c r="G103" s="40">
        <v>2010601</v>
      </c>
      <c r="H103" s="40" t="s">
        <v>2269</v>
      </c>
      <c r="I103" s="40" t="s">
        <v>2376</v>
      </c>
      <c r="J103" s="40" t="s">
        <v>2748</v>
      </c>
      <c r="K103" s="40" t="s">
        <v>2749</v>
      </c>
      <c r="L103" s="40" t="s">
        <v>2742</v>
      </c>
      <c r="M103" s="42">
        <v>53.1</v>
      </c>
      <c r="N103" s="42">
        <v>49.37</v>
      </c>
      <c r="O103" s="42" t="s">
        <v>2588</v>
      </c>
      <c r="P103" s="42">
        <v>3.73</v>
      </c>
      <c r="Q103" s="42" t="s">
        <v>2953</v>
      </c>
      <c r="R103" s="42">
        <v>3.73</v>
      </c>
      <c r="S103" s="39">
        <v>20021010</v>
      </c>
      <c r="T103" s="40"/>
      <c r="U103" s="40" t="s">
        <v>2801</v>
      </c>
      <c r="V103" s="40">
        <v>4</v>
      </c>
      <c r="W103" s="40">
        <v>17</v>
      </c>
      <c r="X103" s="40" t="s">
        <v>2590</v>
      </c>
      <c r="Y103" s="40">
        <v>-2.137</v>
      </c>
      <c r="Z103" s="40" t="s">
        <v>2802</v>
      </c>
      <c r="AA103" s="40"/>
      <c r="AB103" s="40" t="s">
        <v>2745</v>
      </c>
      <c r="AC103" s="1" t="s">
        <v>58</v>
      </c>
    </row>
    <row r="104" ht="15" customHeight="1" spans="1:29">
      <c r="A104" s="39">
        <v>5811</v>
      </c>
      <c r="B104" s="39" t="s">
        <v>46</v>
      </c>
      <c r="C104" s="39">
        <v>21000105306</v>
      </c>
      <c r="D104" s="40">
        <v>0</v>
      </c>
      <c r="E104" s="40" t="s">
        <v>1036</v>
      </c>
      <c r="F104" s="40" t="s">
        <v>2584</v>
      </c>
      <c r="G104" s="40">
        <v>2010104</v>
      </c>
      <c r="H104" s="40" t="s">
        <v>2096</v>
      </c>
      <c r="I104" s="40" t="s">
        <v>2376</v>
      </c>
      <c r="J104" s="40" t="s">
        <v>2625</v>
      </c>
      <c r="K104" s="40" t="s">
        <v>2626</v>
      </c>
      <c r="L104" s="40" t="s">
        <v>2742</v>
      </c>
      <c r="M104" s="42">
        <v>135.3</v>
      </c>
      <c r="N104" s="42">
        <v>128.51</v>
      </c>
      <c r="O104" s="42" t="s">
        <v>2588</v>
      </c>
      <c r="P104" s="42">
        <v>6.79</v>
      </c>
      <c r="Q104" s="42" t="s">
        <v>2954</v>
      </c>
      <c r="R104" s="42">
        <v>6.79</v>
      </c>
      <c r="S104" s="39">
        <v>20070726</v>
      </c>
      <c r="T104" s="40"/>
      <c r="U104" s="40" t="s">
        <v>184</v>
      </c>
      <c r="V104" s="40">
        <v>4</v>
      </c>
      <c r="W104" s="40">
        <v>12</v>
      </c>
      <c r="X104" s="40" t="s">
        <v>2590</v>
      </c>
      <c r="Y104" s="40">
        <v>-2.731</v>
      </c>
      <c r="Z104" s="40" t="s">
        <v>2617</v>
      </c>
      <c r="AA104" s="40"/>
      <c r="AB104" s="40" t="s">
        <v>2745</v>
      </c>
      <c r="AC104" s="1" t="s">
        <v>58</v>
      </c>
    </row>
    <row r="105" ht="15" customHeight="1" spans="1:29">
      <c r="A105" s="39">
        <v>5812</v>
      </c>
      <c r="B105" s="39" t="s">
        <v>46</v>
      </c>
      <c r="C105" s="39">
        <v>21000105378</v>
      </c>
      <c r="D105" s="40">
        <v>0</v>
      </c>
      <c r="E105" s="40" t="s">
        <v>1036</v>
      </c>
      <c r="F105" s="40" t="s">
        <v>2584</v>
      </c>
      <c r="G105" s="40">
        <v>2010104</v>
      </c>
      <c r="H105" s="40" t="s">
        <v>2096</v>
      </c>
      <c r="I105" s="40" t="s">
        <v>2376</v>
      </c>
      <c r="J105" s="40" t="s">
        <v>2625</v>
      </c>
      <c r="K105" s="40" t="s">
        <v>2626</v>
      </c>
      <c r="L105" s="40" t="s">
        <v>2742</v>
      </c>
      <c r="M105" s="42">
        <v>53.1</v>
      </c>
      <c r="N105" s="42">
        <v>50.44</v>
      </c>
      <c r="O105" s="42" t="s">
        <v>2588</v>
      </c>
      <c r="P105" s="42">
        <v>2.66</v>
      </c>
      <c r="Q105" s="42" t="s">
        <v>2955</v>
      </c>
      <c r="R105" s="42">
        <v>2.66</v>
      </c>
      <c r="S105" s="39">
        <v>20080406</v>
      </c>
      <c r="T105" s="40"/>
      <c r="U105" s="40" t="s">
        <v>189</v>
      </c>
      <c r="V105" s="40">
        <v>4</v>
      </c>
      <c r="W105" s="40">
        <v>11</v>
      </c>
      <c r="X105" s="40" t="s">
        <v>2590</v>
      </c>
      <c r="Y105" s="40">
        <v>-1.067</v>
      </c>
      <c r="Z105" s="40" t="s">
        <v>2755</v>
      </c>
      <c r="AA105" s="40"/>
      <c r="AB105" s="40" t="s">
        <v>2745</v>
      </c>
      <c r="AC105" s="1" t="s">
        <v>58</v>
      </c>
    </row>
    <row r="106" ht="15" customHeight="1" spans="1:29">
      <c r="A106" s="39">
        <v>5813</v>
      </c>
      <c r="B106" s="39" t="s">
        <v>46</v>
      </c>
      <c r="C106" s="39">
        <v>21000105933</v>
      </c>
      <c r="D106" s="40">
        <v>0</v>
      </c>
      <c r="E106" s="40" t="s">
        <v>2708</v>
      </c>
      <c r="F106" s="40" t="s">
        <v>2623</v>
      </c>
      <c r="G106" s="40">
        <v>2201002</v>
      </c>
      <c r="H106" s="40" t="s">
        <v>2091</v>
      </c>
      <c r="I106" s="40" t="s">
        <v>2376</v>
      </c>
      <c r="J106" s="40" t="s">
        <v>2956</v>
      </c>
      <c r="K106" s="40" t="s">
        <v>2957</v>
      </c>
      <c r="L106" s="40" t="s">
        <v>2627</v>
      </c>
      <c r="M106" s="42">
        <v>75.3</v>
      </c>
      <c r="N106" s="42">
        <v>57.22</v>
      </c>
      <c r="O106" s="42" t="s">
        <v>2588</v>
      </c>
      <c r="P106" s="42">
        <v>18.08</v>
      </c>
      <c r="Q106" s="42" t="s">
        <v>2958</v>
      </c>
      <c r="R106" s="42">
        <v>18.08</v>
      </c>
      <c r="S106" s="39">
        <v>20080515</v>
      </c>
      <c r="T106" s="40"/>
      <c r="U106" s="40" t="s">
        <v>2959</v>
      </c>
      <c r="V106" s="40">
        <v>5</v>
      </c>
      <c r="W106" s="40">
        <v>11</v>
      </c>
      <c r="X106" s="40" t="s">
        <v>2590</v>
      </c>
      <c r="Y106" s="40">
        <v>-15.821</v>
      </c>
      <c r="Z106" s="40" t="s">
        <v>2960</v>
      </c>
      <c r="AA106" s="40"/>
      <c r="AB106" s="40" t="s">
        <v>2631</v>
      </c>
      <c r="AC106" s="1" t="s">
        <v>58</v>
      </c>
    </row>
    <row r="107" ht="15" customHeight="1" spans="1:29">
      <c r="A107" s="39">
        <v>5814</v>
      </c>
      <c r="B107" s="39" t="s">
        <v>46</v>
      </c>
      <c r="C107" s="39">
        <v>21000116483</v>
      </c>
      <c r="D107" s="40">
        <v>0</v>
      </c>
      <c r="E107" s="40" t="s">
        <v>2961</v>
      </c>
      <c r="F107" s="40" t="s">
        <v>2584</v>
      </c>
      <c r="G107" s="40">
        <v>2010601</v>
      </c>
      <c r="H107" s="40" t="s">
        <v>2269</v>
      </c>
      <c r="I107" s="40" t="s">
        <v>2376</v>
      </c>
      <c r="J107" s="40" t="s">
        <v>2625</v>
      </c>
      <c r="K107" s="40" t="s">
        <v>2626</v>
      </c>
      <c r="L107" s="40" t="s">
        <v>2742</v>
      </c>
      <c r="M107" s="42">
        <v>30</v>
      </c>
      <c r="N107" s="42">
        <v>27.91</v>
      </c>
      <c r="O107" s="42" t="s">
        <v>2588</v>
      </c>
      <c r="P107" s="42">
        <v>2.09</v>
      </c>
      <c r="Q107" s="42" t="s">
        <v>2962</v>
      </c>
      <c r="R107" s="42">
        <v>2.09</v>
      </c>
      <c r="S107" s="39">
        <v>20110321</v>
      </c>
      <c r="T107" s="40"/>
      <c r="U107" s="40" t="s">
        <v>2963</v>
      </c>
      <c r="V107" s="40">
        <v>4</v>
      </c>
      <c r="W107" s="40">
        <v>8</v>
      </c>
      <c r="X107" s="40" t="s">
        <v>2590</v>
      </c>
      <c r="Y107" s="40">
        <v>-1.19</v>
      </c>
      <c r="Z107" s="40" t="s">
        <v>2964</v>
      </c>
      <c r="AA107" s="40"/>
      <c r="AB107" s="40" t="s">
        <v>2745</v>
      </c>
      <c r="AC107" s="1" t="s">
        <v>58</v>
      </c>
    </row>
    <row r="108" ht="15" customHeight="1" spans="1:29">
      <c r="A108" s="39">
        <v>5815</v>
      </c>
      <c r="B108" s="39" t="s">
        <v>46</v>
      </c>
      <c r="C108" s="39">
        <v>21000014738</v>
      </c>
      <c r="D108" s="40">
        <v>0</v>
      </c>
      <c r="E108" s="40" t="s">
        <v>2965</v>
      </c>
      <c r="F108" s="40" t="s">
        <v>2584</v>
      </c>
      <c r="G108" s="40">
        <v>20201</v>
      </c>
      <c r="H108" s="40" t="s">
        <v>175</v>
      </c>
      <c r="I108" s="40" t="s">
        <v>2376</v>
      </c>
      <c r="J108" s="40" t="s">
        <v>2625</v>
      </c>
      <c r="K108" s="40" t="s">
        <v>2626</v>
      </c>
      <c r="L108" s="40" t="s">
        <v>2742</v>
      </c>
      <c r="M108" s="42">
        <v>4871.8</v>
      </c>
      <c r="N108" s="42">
        <v>4725.65</v>
      </c>
      <c r="O108" s="42" t="s">
        <v>2588</v>
      </c>
      <c r="P108" s="42">
        <v>146.15</v>
      </c>
      <c r="Q108" s="42" t="s">
        <v>2966</v>
      </c>
      <c r="R108" s="42">
        <v>146.15</v>
      </c>
      <c r="S108" s="39">
        <v>20081231</v>
      </c>
      <c r="T108" s="40"/>
      <c r="U108" s="40" t="s">
        <v>2967</v>
      </c>
      <c r="V108" s="40">
        <v>5</v>
      </c>
      <c r="W108" s="40">
        <v>10</v>
      </c>
      <c r="X108" s="40" t="s">
        <v>2590</v>
      </c>
      <c r="Y108" s="40">
        <v>0.004</v>
      </c>
      <c r="Z108" s="40" t="s">
        <v>2968</v>
      </c>
      <c r="AA108" s="40"/>
      <c r="AB108" s="40" t="s">
        <v>2745</v>
      </c>
      <c r="AC108" s="1" t="s">
        <v>58</v>
      </c>
    </row>
    <row r="109" ht="15" customHeight="1" spans="1:29">
      <c r="A109" s="39">
        <v>5816</v>
      </c>
      <c r="B109" s="39" t="s">
        <v>46</v>
      </c>
      <c r="C109" s="39">
        <v>21000104289</v>
      </c>
      <c r="D109" s="40">
        <v>0</v>
      </c>
      <c r="E109" s="40" t="s">
        <v>2969</v>
      </c>
      <c r="F109" s="40" t="s">
        <v>2837</v>
      </c>
      <c r="G109" s="40">
        <v>24204</v>
      </c>
      <c r="H109" s="40" t="s">
        <v>2872</v>
      </c>
      <c r="I109" s="40" t="s">
        <v>2694</v>
      </c>
      <c r="J109" s="40" t="s">
        <v>2585</v>
      </c>
      <c r="K109" s="40" t="s">
        <v>2586</v>
      </c>
      <c r="L109" s="40" t="s">
        <v>2873</v>
      </c>
      <c r="M109" s="42">
        <v>20000</v>
      </c>
      <c r="N109" s="42">
        <v>7598.34</v>
      </c>
      <c r="O109" s="42" t="s">
        <v>2588</v>
      </c>
      <c r="P109" s="42">
        <v>12401.66</v>
      </c>
      <c r="Q109" s="42" t="s">
        <v>2970</v>
      </c>
      <c r="R109" s="42">
        <v>12401.66</v>
      </c>
      <c r="S109" s="39">
        <v>19940805</v>
      </c>
      <c r="T109" s="40"/>
      <c r="U109" s="40" t="s">
        <v>2971</v>
      </c>
      <c r="V109" s="40">
        <v>10</v>
      </c>
      <c r="W109" s="40">
        <v>25</v>
      </c>
      <c r="X109" s="40" t="s">
        <v>2766</v>
      </c>
      <c r="Y109" s="40">
        <v>-11801.66</v>
      </c>
      <c r="Z109" s="40" t="s">
        <v>2972</v>
      </c>
      <c r="AA109" s="40"/>
      <c r="AB109" s="40" t="s">
        <v>2615</v>
      </c>
      <c r="AC109" s="1" t="s">
        <v>58</v>
      </c>
    </row>
    <row r="110" ht="15" customHeight="1" spans="1:29">
      <c r="A110" s="39">
        <v>5817</v>
      </c>
      <c r="B110" s="39" t="s">
        <v>46</v>
      </c>
      <c r="C110" s="39">
        <v>21000033602</v>
      </c>
      <c r="D110" s="40">
        <v>0</v>
      </c>
      <c r="E110" s="40" t="s">
        <v>2969</v>
      </c>
      <c r="F110" s="40" t="s">
        <v>2837</v>
      </c>
      <c r="G110" s="40">
        <v>24204</v>
      </c>
      <c r="H110" s="40" t="s">
        <v>2872</v>
      </c>
      <c r="I110" s="40" t="s">
        <v>2694</v>
      </c>
      <c r="J110" s="40" t="s">
        <v>2585</v>
      </c>
      <c r="K110" s="40" t="s">
        <v>2586</v>
      </c>
      <c r="L110" s="40" t="s">
        <v>2873</v>
      </c>
      <c r="M110" s="42">
        <v>66810</v>
      </c>
      <c r="N110" s="42">
        <v>64805.7</v>
      </c>
      <c r="O110" s="42" t="s">
        <v>2588</v>
      </c>
      <c r="P110" s="42">
        <v>2004.3</v>
      </c>
      <c r="Q110" s="42" t="s">
        <v>2973</v>
      </c>
      <c r="R110" s="42">
        <v>2004.3</v>
      </c>
      <c r="S110" s="39">
        <v>19881015</v>
      </c>
      <c r="T110" s="40">
        <v>0</v>
      </c>
      <c r="U110" s="40">
        <v>1071</v>
      </c>
      <c r="V110" s="40">
        <v>10</v>
      </c>
      <c r="W110" s="40">
        <v>31</v>
      </c>
      <c r="X110" s="40" t="s">
        <v>2590</v>
      </c>
      <c r="Y110" s="40">
        <v>0</v>
      </c>
      <c r="Z110" s="40" t="s">
        <v>2974</v>
      </c>
      <c r="AA110" s="40"/>
      <c r="AB110" s="40" t="s">
        <v>2615</v>
      </c>
      <c r="AC110" s="1" t="s">
        <v>58</v>
      </c>
    </row>
    <row r="111" ht="15" customHeight="1" spans="1:29">
      <c r="A111" s="39">
        <v>5818</v>
      </c>
      <c r="B111" s="39" t="s">
        <v>46</v>
      </c>
      <c r="C111" s="39">
        <v>21000066617</v>
      </c>
      <c r="D111" s="40">
        <v>0</v>
      </c>
      <c r="E111" s="40" t="s">
        <v>1036</v>
      </c>
      <c r="F111" s="40" t="s">
        <v>2584</v>
      </c>
      <c r="G111" s="40">
        <v>2010104</v>
      </c>
      <c r="H111" s="40" t="s">
        <v>2096</v>
      </c>
      <c r="I111" s="40" t="s">
        <v>2376</v>
      </c>
      <c r="J111" s="40" t="s">
        <v>2975</v>
      </c>
      <c r="K111" s="40" t="s">
        <v>2976</v>
      </c>
      <c r="L111" s="40" t="s">
        <v>2826</v>
      </c>
      <c r="M111" s="42">
        <v>4658.12</v>
      </c>
      <c r="N111" s="42">
        <v>4518.38</v>
      </c>
      <c r="O111" s="42" t="s">
        <v>2588</v>
      </c>
      <c r="P111" s="42">
        <v>139.74</v>
      </c>
      <c r="Q111" s="42" t="s">
        <v>2977</v>
      </c>
      <c r="R111" s="42">
        <v>139.74</v>
      </c>
      <c r="S111" s="39">
        <v>20121217</v>
      </c>
      <c r="T111" s="40"/>
      <c r="U111" s="40" t="s">
        <v>166</v>
      </c>
      <c r="V111" s="40">
        <v>4</v>
      </c>
      <c r="W111" s="40">
        <v>6</v>
      </c>
      <c r="X111" s="40" t="s">
        <v>2590</v>
      </c>
      <c r="Y111" s="40">
        <v>0.0036</v>
      </c>
      <c r="Z111" s="40" t="s">
        <v>2978</v>
      </c>
      <c r="AA111" s="40"/>
      <c r="AB111" s="40" t="s">
        <v>2615</v>
      </c>
      <c r="AC111" s="1" t="s">
        <v>58</v>
      </c>
    </row>
    <row r="112" ht="15" customHeight="1" spans="1:29">
      <c r="A112" s="39">
        <v>5819</v>
      </c>
      <c r="B112" s="39" t="s">
        <v>46</v>
      </c>
      <c r="C112" s="39">
        <v>21000044068</v>
      </c>
      <c r="D112" s="40">
        <v>0</v>
      </c>
      <c r="E112" s="40" t="s">
        <v>2378</v>
      </c>
      <c r="F112" s="40" t="s">
        <v>2584</v>
      </c>
      <c r="G112" s="40">
        <v>2010105</v>
      </c>
      <c r="H112" s="40" t="s">
        <v>2270</v>
      </c>
      <c r="I112" s="40" t="s">
        <v>2376</v>
      </c>
      <c r="J112" s="40" t="s">
        <v>2893</v>
      </c>
      <c r="K112" s="40" t="s">
        <v>2894</v>
      </c>
      <c r="L112" s="40" t="s">
        <v>2846</v>
      </c>
      <c r="M112" s="42">
        <v>14200</v>
      </c>
      <c r="N112" s="42">
        <v>13774</v>
      </c>
      <c r="O112" s="42" t="s">
        <v>2588</v>
      </c>
      <c r="P112" s="42">
        <v>426</v>
      </c>
      <c r="Q112" s="42" t="s">
        <v>2979</v>
      </c>
      <c r="R112" s="42">
        <v>426</v>
      </c>
      <c r="S112" s="39">
        <v>20101228</v>
      </c>
      <c r="T112" s="40"/>
      <c r="U112" s="40" t="s">
        <v>2980</v>
      </c>
      <c r="V112" s="40">
        <v>4</v>
      </c>
      <c r="W112" s="40">
        <v>8</v>
      </c>
      <c r="X112" s="40" t="s">
        <v>2590</v>
      </c>
      <c r="Y112" s="40">
        <v>0</v>
      </c>
      <c r="Z112" s="40" t="s">
        <v>2981</v>
      </c>
      <c r="AA112" s="40"/>
      <c r="AB112" s="40" t="s">
        <v>2615</v>
      </c>
      <c r="AC112" s="1" t="s">
        <v>58</v>
      </c>
    </row>
    <row r="113" ht="15" customHeight="1" spans="1:29">
      <c r="A113" s="39">
        <v>5820</v>
      </c>
      <c r="B113" s="39" t="s">
        <v>46</v>
      </c>
      <c r="C113" s="39">
        <v>21000033637</v>
      </c>
      <c r="D113" s="40">
        <v>0</v>
      </c>
      <c r="E113" s="40" t="s">
        <v>2982</v>
      </c>
      <c r="F113" s="40" t="s">
        <v>2837</v>
      </c>
      <c r="G113" s="40">
        <v>2400404</v>
      </c>
      <c r="H113" s="40" t="s">
        <v>2924</v>
      </c>
      <c r="I113" s="40" t="s">
        <v>2881</v>
      </c>
      <c r="J113" s="40" t="s">
        <v>2585</v>
      </c>
      <c r="K113" s="40" t="s">
        <v>2586</v>
      </c>
      <c r="L113" s="40" t="s">
        <v>2873</v>
      </c>
      <c r="M113" s="42">
        <v>20680</v>
      </c>
      <c r="N113" s="42">
        <v>20059.6</v>
      </c>
      <c r="O113" s="42" t="s">
        <v>2588</v>
      </c>
      <c r="P113" s="42">
        <v>620.4</v>
      </c>
      <c r="Q113" s="42" t="s">
        <v>2983</v>
      </c>
      <c r="R113" s="42">
        <v>620.4</v>
      </c>
      <c r="S113" s="39">
        <v>19881010</v>
      </c>
      <c r="T113" s="40">
        <v>0</v>
      </c>
      <c r="U113" s="40" t="s">
        <v>2984</v>
      </c>
      <c r="V113" s="40">
        <v>10</v>
      </c>
      <c r="W113" s="40">
        <v>31</v>
      </c>
      <c r="X113" s="40" t="s">
        <v>2590</v>
      </c>
      <c r="Y113" s="40">
        <v>0</v>
      </c>
      <c r="Z113" s="40" t="s">
        <v>2985</v>
      </c>
      <c r="AA113" s="40"/>
      <c r="AB113" s="40" t="s">
        <v>2615</v>
      </c>
      <c r="AC113" s="1" t="s">
        <v>58</v>
      </c>
    </row>
    <row r="114" ht="15" customHeight="1" spans="1:29">
      <c r="A114" s="39">
        <v>5821</v>
      </c>
      <c r="B114" s="39" t="s">
        <v>46</v>
      </c>
      <c r="C114" s="39">
        <v>21000018048</v>
      </c>
      <c r="D114" s="40">
        <v>0</v>
      </c>
      <c r="E114" s="40" t="s">
        <v>2986</v>
      </c>
      <c r="F114" s="40" t="s">
        <v>2837</v>
      </c>
      <c r="G114" s="40">
        <v>2400110</v>
      </c>
      <c r="H114" s="40" t="s">
        <v>2987</v>
      </c>
      <c r="I114" s="40" t="s">
        <v>2694</v>
      </c>
      <c r="J114" s="40" t="s">
        <v>2585</v>
      </c>
      <c r="K114" s="40" t="s">
        <v>2586</v>
      </c>
      <c r="L114" s="40" t="s">
        <v>2873</v>
      </c>
      <c r="M114" s="42">
        <v>425000</v>
      </c>
      <c r="N114" s="42">
        <v>412250</v>
      </c>
      <c r="O114" s="42" t="s">
        <v>2588</v>
      </c>
      <c r="P114" s="42">
        <v>12750</v>
      </c>
      <c r="Q114" s="42" t="s">
        <v>2988</v>
      </c>
      <c r="R114" s="42">
        <v>12750</v>
      </c>
      <c r="S114" s="39">
        <v>20081231</v>
      </c>
      <c r="T114" s="40"/>
      <c r="U114" s="40" t="s">
        <v>2989</v>
      </c>
      <c r="V114" s="40">
        <v>10</v>
      </c>
      <c r="W114" s="40">
        <v>10</v>
      </c>
      <c r="X114" s="40" t="s">
        <v>2590</v>
      </c>
      <c r="Y114" s="40">
        <v>0</v>
      </c>
      <c r="Z114" s="40" t="s">
        <v>2990</v>
      </c>
      <c r="AA114" s="40"/>
      <c r="AB114" s="40" t="s">
        <v>2615</v>
      </c>
      <c r="AC114" s="1" t="s">
        <v>58</v>
      </c>
    </row>
    <row r="115" ht="15" customHeight="1" spans="1:29">
      <c r="A115" s="39">
        <v>5822</v>
      </c>
      <c r="B115" s="39" t="s">
        <v>46</v>
      </c>
      <c r="C115" s="39">
        <v>21000105710</v>
      </c>
      <c r="D115" s="40">
        <v>0</v>
      </c>
      <c r="E115" s="40" t="s">
        <v>2622</v>
      </c>
      <c r="F115" s="40" t="s">
        <v>2623</v>
      </c>
      <c r="G115" s="40">
        <v>2201001</v>
      </c>
      <c r="H115" s="40" t="s">
        <v>2624</v>
      </c>
      <c r="I115" s="40" t="s">
        <v>2376</v>
      </c>
      <c r="J115" s="40" t="s">
        <v>2625</v>
      </c>
      <c r="K115" s="40" t="s">
        <v>2626</v>
      </c>
      <c r="L115" s="40" t="s">
        <v>2627</v>
      </c>
      <c r="M115" s="42">
        <v>90</v>
      </c>
      <c r="N115" s="42">
        <v>68.39</v>
      </c>
      <c r="O115" s="42" t="s">
        <v>2588</v>
      </c>
      <c r="P115" s="42">
        <v>21.61</v>
      </c>
      <c r="Q115" s="42" t="s">
        <v>2991</v>
      </c>
      <c r="R115" s="42">
        <v>21.61</v>
      </c>
      <c r="S115" s="39">
        <v>20080516</v>
      </c>
      <c r="T115" s="40"/>
      <c r="U115" s="40" t="s">
        <v>2992</v>
      </c>
      <c r="V115" s="40">
        <v>5</v>
      </c>
      <c r="W115" s="40">
        <v>11</v>
      </c>
      <c r="X115" s="40" t="s">
        <v>2590</v>
      </c>
      <c r="Y115" s="40">
        <v>-18.91</v>
      </c>
      <c r="Z115" s="40" t="s">
        <v>2630</v>
      </c>
      <c r="AA115" s="40"/>
      <c r="AB115" s="40" t="s">
        <v>2631</v>
      </c>
      <c r="AC115" s="1" t="s">
        <v>58</v>
      </c>
    </row>
    <row r="116" ht="15" customHeight="1" spans="1:29">
      <c r="A116" s="39">
        <v>5823</v>
      </c>
      <c r="B116" s="39" t="s">
        <v>46</v>
      </c>
      <c r="C116" s="39">
        <v>21000105896</v>
      </c>
      <c r="D116" s="40">
        <v>0</v>
      </c>
      <c r="E116" s="40" t="s">
        <v>2708</v>
      </c>
      <c r="F116" s="40" t="s">
        <v>2623</v>
      </c>
      <c r="G116" s="40">
        <v>2201002</v>
      </c>
      <c r="H116" s="40" t="s">
        <v>2091</v>
      </c>
      <c r="I116" s="40" t="s">
        <v>2376</v>
      </c>
      <c r="J116" s="40" t="s">
        <v>2956</v>
      </c>
      <c r="K116" s="40" t="s">
        <v>2957</v>
      </c>
      <c r="L116" s="40" t="s">
        <v>2627</v>
      </c>
      <c r="M116" s="42">
        <v>85.5</v>
      </c>
      <c r="N116" s="42">
        <v>64.98</v>
      </c>
      <c r="O116" s="42" t="s">
        <v>2588</v>
      </c>
      <c r="P116" s="42">
        <v>20.52</v>
      </c>
      <c r="Q116" s="42" t="s">
        <v>2993</v>
      </c>
      <c r="R116" s="42">
        <v>20.52</v>
      </c>
      <c r="S116" s="39">
        <v>20030110</v>
      </c>
      <c r="T116" s="40"/>
      <c r="U116" s="40" t="s">
        <v>2959</v>
      </c>
      <c r="V116" s="40">
        <v>5</v>
      </c>
      <c r="W116" s="40">
        <v>16</v>
      </c>
      <c r="X116" s="40" t="s">
        <v>2590</v>
      </c>
      <c r="Y116" s="40">
        <v>-17.955</v>
      </c>
      <c r="Z116" s="40" t="s">
        <v>2960</v>
      </c>
      <c r="AA116" s="40"/>
      <c r="AB116" s="40" t="s">
        <v>2631</v>
      </c>
      <c r="AC116" s="1" t="s">
        <v>58</v>
      </c>
    </row>
    <row r="117" ht="15" customHeight="1" spans="1:29">
      <c r="A117" s="39">
        <v>5824</v>
      </c>
      <c r="B117" s="39" t="s">
        <v>46</v>
      </c>
      <c r="C117" s="39">
        <v>21000105757</v>
      </c>
      <c r="D117" s="40">
        <v>0</v>
      </c>
      <c r="E117" s="40" t="s">
        <v>2708</v>
      </c>
      <c r="F117" s="40" t="s">
        <v>2623</v>
      </c>
      <c r="G117" s="40">
        <v>2201002</v>
      </c>
      <c r="H117" s="40" t="s">
        <v>2091</v>
      </c>
      <c r="I117" s="40" t="s">
        <v>2376</v>
      </c>
      <c r="J117" s="40" t="s">
        <v>2709</v>
      </c>
      <c r="K117" s="40" t="s">
        <v>2552</v>
      </c>
      <c r="L117" s="40" t="s">
        <v>2660</v>
      </c>
      <c r="M117" s="42">
        <v>76.8</v>
      </c>
      <c r="N117" s="42">
        <v>58.36</v>
      </c>
      <c r="O117" s="42" t="s">
        <v>2588</v>
      </c>
      <c r="P117" s="42">
        <v>18.44</v>
      </c>
      <c r="Q117" s="42" t="s">
        <v>2994</v>
      </c>
      <c r="R117" s="42">
        <v>18.44</v>
      </c>
      <c r="S117" s="39">
        <v>20020610</v>
      </c>
      <c r="T117" s="40"/>
      <c r="U117" s="40" t="s">
        <v>2995</v>
      </c>
      <c r="V117" s="40">
        <v>5</v>
      </c>
      <c r="W117" s="40">
        <v>17</v>
      </c>
      <c r="X117" s="40" t="s">
        <v>2590</v>
      </c>
      <c r="Y117" s="40">
        <v>-16.136</v>
      </c>
      <c r="Z117" s="40" t="s">
        <v>2808</v>
      </c>
      <c r="AA117" s="40"/>
      <c r="AB117" s="40" t="s">
        <v>2592</v>
      </c>
      <c r="AC117" s="1" t="s">
        <v>58</v>
      </c>
    </row>
    <row r="118" ht="15" customHeight="1" spans="1:29">
      <c r="A118" s="39">
        <v>5825</v>
      </c>
      <c r="B118" s="39" t="s">
        <v>46</v>
      </c>
      <c r="C118" s="39">
        <v>21000033668</v>
      </c>
      <c r="D118" s="40">
        <v>0</v>
      </c>
      <c r="E118" s="40" t="s">
        <v>2996</v>
      </c>
      <c r="F118" s="40" t="s">
        <v>2837</v>
      </c>
      <c r="G118" s="40">
        <v>2400301</v>
      </c>
      <c r="H118" s="40" t="s">
        <v>2997</v>
      </c>
      <c r="I118" s="40" t="s">
        <v>2694</v>
      </c>
      <c r="J118" s="40" t="s">
        <v>2585</v>
      </c>
      <c r="K118" s="40" t="s">
        <v>2586</v>
      </c>
      <c r="L118" s="40" t="s">
        <v>2998</v>
      </c>
      <c r="M118" s="42">
        <v>356450</v>
      </c>
      <c r="N118" s="42">
        <v>345756.5</v>
      </c>
      <c r="O118" s="42" t="s">
        <v>2588</v>
      </c>
      <c r="P118" s="42">
        <v>10693.5</v>
      </c>
      <c r="Q118" s="42" t="s">
        <v>2999</v>
      </c>
      <c r="R118" s="42">
        <v>10693.5</v>
      </c>
      <c r="S118" s="39">
        <v>19881002</v>
      </c>
      <c r="T118" s="40">
        <v>0</v>
      </c>
      <c r="U118" s="40" t="s">
        <v>3000</v>
      </c>
      <c r="V118" s="40">
        <v>10</v>
      </c>
      <c r="W118" s="40">
        <v>31</v>
      </c>
      <c r="X118" s="40" t="s">
        <v>2590</v>
      </c>
      <c r="Y118" s="40">
        <v>0</v>
      </c>
      <c r="Z118" s="40" t="s">
        <v>3001</v>
      </c>
      <c r="AA118" s="40"/>
      <c r="AB118" s="40" t="s">
        <v>2615</v>
      </c>
      <c r="AC118" s="1" t="s">
        <v>58</v>
      </c>
    </row>
    <row r="119" ht="15" customHeight="1" spans="1:29">
      <c r="A119" s="39">
        <v>5826</v>
      </c>
      <c r="B119" s="39" t="s">
        <v>46</v>
      </c>
      <c r="C119" s="39">
        <v>21000033665</v>
      </c>
      <c r="D119" s="40">
        <v>0</v>
      </c>
      <c r="E119" s="40" t="s">
        <v>3002</v>
      </c>
      <c r="F119" s="40" t="s">
        <v>2837</v>
      </c>
      <c r="G119" s="40">
        <v>2400301</v>
      </c>
      <c r="H119" s="40" t="s">
        <v>2997</v>
      </c>
      <c r="I119" s="40" t="s">
        <v>2694</v>
      </c>
      <c r="J119" s="40" t="s">
        <v>2585</v>
      </c>
      <c r="K119" s="40" t="s">
        <v>2586</v>
      </c>
      <c r="L119" s="40" t="s">
        <v>2998</v>
      </c>
      <c r="M119" s="42">
        <v>13120</v>
      </c>
      <c r="N119" s="42">
        <v>12726.4</v>
      </c>
      <c r="O119" s="42" t="s">
        <v>2588</v>
      </c>
      <c r="P119" s="42">
        <v>393.6</v>
      </c>
      <c r="Q119" s="42" t="s">
        <v>3003</v>
      </c>
      <c r="R119" s="42">
        <v>393.6</v>
      </c>
      <c r="S119" s="39">
        <v>19881002</v>
      </c>
      <c r="T119" s="40">
        <v>0</v>
      </c>
      <c r="U119" s="40" t="s">
        <v>3004</v>
      </c>
      <c r="V119" s="40">
        <v>10</v>
      </c>
      <c r="W119" s="40">
        <v>31</v>
      </c>
      <c r="X119" s="40" t="s">
        <v>2590</v>
      </c>
      <c r="Y119" s="40">
        <v>0</v>
      </c>
      <c r="Z119" s="40" t="s">
        <v>3005</v>
      </c>
      <c r="AA119" s="40"/>
      <c r="AB119" s="40" t="s">
        <v>2615</v>
      </c>
      <c r="AC119" s="1" t="s">
        <v>58</v>
      </c>
    </row>
    <row r="120" ht="15" customHeight="1" spans="1:29">
      <c r="A120" s="39">
        <v>5827</v>
      </c>
      <c r="B120" s="39" t="s">
        <v>46</v>
      </c>
      <c r="C120" s="39">
        <v>21000033605</v>
      </c>
      <c r="D120" s="40">
        <v>0</v>
      </c>
      <c r="E120" s="40" t="s">
        <v>3006</v>
      </c>
      <c r="F120" s="40" t="s">
        <v>2837</v>
      </c>
      <c r="G120" s="40">
        <v>24208</v>
      </c>
      <c r="H120" s="40" t="s">
        <v>3007</v>
      </c>
      <c r="I120" s="40" t="s">
        <v>2881</v>
      </c>
      <c r="J120" s="40" t="s">
        <v>2585</v>
      </c>
      <c r="K120" s="40" t="s">
        <v>2586</v>
      </c>
      <c r="L120" s="40" t="s">
        <v>2998</v>
      </c>
      <c r="M120" s="42">
        <v>3395</v>
      </c>
      <c r="N120" s="42">
        <v>3293.15</v>
      </c>
      <c r="O120" s="42" t="s">
        <v>2588</v>
      </c>
      <c r="P120" s="42">
        <v>101.85</v>
      </c>
      <c r="Q120" s="42" t="s">
        <v>3008</v>
      </c>
      <c r="R120" s="42">
        <v>101.85</v>
      </c>
      <c r="S120" s="39">
        <v>19900115</v>
      </c>
      <c r="T120" s="40">
        <v>0</v>
      </c>
      <c r="U120" s="40" t="s">
        <v>3009</v>
      </c>
      <c r="V120" s="40">
        <v>10</v>
      </c>
      <c r="W120" s="40">
        <v>29</v>
      </c>
      <c r="X120" s="40" t="s">
        <v>2590</v>
      </c>
      <c r="Y120" s="40">
        <v>0</v>
      </c>
      <c r="Z120" s="40" t="s">
        <v>3010</v>
      </c>
      <c r="AA120" s="40"/>
      <c r="AB120" s="40" t="s">
        <v>2615</v>
      </c>
      <c r="AC120" s="1" t="s">
        <v>58</v>
      </c>
    </row>
    <row r="121" ht="15" customHeight="1" spans="1:29">
      <c r="A121" s="39">
        <v>5828</v>
      </c>
      <c r="B121" s="39" t="s">
        <v>46</v>
      </c>
      <c r="C121" s="39">
        <v>21000106620</v>
      </c>
      <c r="D121" s="40">
        <v>0</v>
      </c>
      <c r="E121" s="40" t="s">
        <v>3011</v>
      </c>
      <c r="F121" s="40" t="s">
        <v>2623</v>
      </c>
      <c r="G121" s="40">
        <v>2100907</v>
      </c>
      <c r="H121" s="40" t="s">
        <v>3012</v>
      </c>
      <c r="I121" s="40" t="s">
        <v>2694</v>
      </c>
      <c r="J121" s="40" t="s">
        <v>2709</v>
      </c>
      <c r="K121" s="40" t="s">
        <v>2552</v>
      </c>
      <c r="L121" s="40" t="s">
        <v>2660</v>
      </c>
      <c r="M121" s="42">
        <v>240</v>
      </c>
      <c r="N121" s="42">
        <v>91.18</v>
      </c>
      <c r="O121" s="42" t="s">
        <v>2588</v>
      </c>
      <c r="P121" s="42">
        <v>148.82</v>
      </c>
      <c r="Q121" s="42" t="s">
        <v>3013</v>
      </c>
      <c r="R121" s="42">
        <v>148.82</v>
      </c>
      <c r="S121" s="39">
        <v>20030201</v>
      </c>
      <c r="T121" s="40"/>
      <c r="U121" s="40" t="s">
        <v>3014</v>
      </c>
      <c r="V121" s="40">
        <v>10</v>
      </c>
      <c r="W121" s="40">
        <v>16</v>
      </c>
      <c r="X121" s="40" t="s">
        <v>2590</v>
      </c>
      <c r="Y121" s="40">
        <v>-141.62</v>
      </c>
      <c r="Z121" s="40" t="s">
        <v>3015</v>
      </c>
      <c r="AA121" s="40"/>
      <c r="AB121" s="40" t="s">
        <v>2592</v>
      </c>
      <c r="AC121" s="1" t="s">
        <v>58</v>
      </c>
    </row>
    <row r="122" ht="15" customHeight="1" spans="1:29">
      <c r="A122" s="39">
        <v>5829</v>
      </c>
      <c r="B122" s="39" t="s">
        <v>46</v>
      </c>
      <c r="C122" s="39">
        <v>21000069742</v>
      </c>
      <c r="D122" s="40">
        <v>0</v>
      </c>
      <c r="E122" s="40" t="s">
        <v>1036</v>
      </c>
      <c r="F122" s="40" t="s">
        <v>2584</v>
      </c>
      <c r="G122" s="40">
        <v>2010104</v>
      </c>
      <c r="H122" s="40" t="s">
        <v>2096</v>
      </c>
      <c r="I122" s="40" t="s">
        <v>2376</v>
      </c>
      <c r="J122" s="40" t="s">
        <v>2689</v>
      </c>
      <c r="K122" s="40" t="s">
        <v>2690</v>
      </c>
      <c r="L122" s="40" t="s">
        <v>2595</v>
      </c>
      <c r="M122" s="42">
        <v>4700.86</v>
      </c>
      <c r="N122" s="42">
        <v>4559.83</v>
      </c>
      <c r="O122" s="42" t="s">
        <v>2588</v>
      </c>
      <c r="P122" s="42">
        <v>141.03</v>
      </c>
      <c r="Q122" s="42" t="s">
        <v>3016</v>
      </c>
      <c r="R122" s="42">
        <v>141.03</v>
      </c>
      <c r="S122" s="39">
        <v>20121225</v>
      </c>
      <c r="T122" s="40"/>
      <c r="U122" s="40" t="s">
        <v>2456</v>
      </c>
      <c r="V122" s="40">
        <v>4</v>
      </c>
      <c r="W122" s="40">
        <v>6</v>
      </c>
      <c r="X122" s="40" t="s">
        <v>2590</v>
      </c>
      <c r="Y122" s="40">
        <v>-0.0042</v>
      </c>
      <c r="Z122" s="40" t="s">
        <v>2621</v>
      </c>
      <c r="AA122" s="40"/>
      <c r="AB122" s="40" t="s">
        <v>2592</v>
      </c>
      <c r="AC122" s="1" t="s">
        <v>58</v>
      </c>
    </row>
    <row r="123" ht="15" customHeight="1" spans="1:29">
      <c r="A123" s="39">
        <v>5830</v>
      </c>
      <c r="B123" s="39" t="s">
        <v>46</v>
      </c>
      <c r="C123" s="39">
        <v>21000116134</v>
      </c>
      <c r="D123" s="40">
        <v>0</v>
      </c>
      <c r="E123" s="40" t="s">
        <v>1036</v>
      </c>
      <c r="F123" s="40" t="s">
        <v>2584</v>
      </c>
      <c r="G123" s="40">
        <v>2010104</v>
      </c>
      <c r="H123" s="40" t="s">
        <v>2096</v>
      </c>
      <c r="I123" s="40" t="s">
        <v>2376</v>
      </c>
      <c r="J123" s="40" t="s">
        <v>2599</v>
      </c>
      <c r="K123" s="40" t="s">
        <v>2600</v>
      </c>
      <c r="L123" s="40" t="s">
        <v>2601</v>
      </c>
      <c r="M123" s="42">
        <v>120</v>
      </c>
      <c r="N123" s="42">
        <v>111.55</v>
      </c>
      <c r="O123" s="42" t="s">
        <v>2588</v>
      </c>
      <c r="P123" s="42">
        <v>8.45</v>
      </c>
      <c r="Q123" s="42" t="s">
        <v>3017</v>
      </c>
      <c r="R123" s="42">
        <v>8.45</v>
      </c>
      <c r="S123" s="39">
        <v>20110420</v>
      </c>
      <c r="T123" s="40"/>
      <c r="U123" s="40" t="s">
        <v>194</v>
      </c>
      <c r="V123" s="40">
        <v>4</v>
      </c>
      <c r="W123" s="40">
        <v>8</v>
      </c>
      <c r="X123" s="40" t="s">
        <v>2590</v>
      </c>
      <c r="Y123" s="40">
        <v>-4.85</v>
      </c>
      <c r="Z123" s="40" t="s">
        <v>612</v>
      </c>
      <c r="AA123" s="40"/>
      <c r="AB123" s="40" t="s">
        <v>2603</v>
      </c>
      <c r="AC123" s="1" t="s">
        <v>58</v>
      </c>
    </row>
    <row r="124" ht="15" customHeight="1" spans="1:29">
      <c r="A124" s="39">
        <v>5831</v>
      </c>
      <c r="B124" s="39" t="s">
        <v>46</v>
      </c>
      <c r="C124" s="39">
        <v>21000105275</v>
      </c>
      <c r="D124" s="40">
        <v>0</v>
      </c>
      <c r="E124" s="40" t="s">
        <v>1036</v>
      </c>
      <c r="F124" s="40" t="s">
        <v>2584</v>
      </c>
      <c r="G124" s="40">
        <v>2010104</v>
      </c>
      <c r="H124" s="40" t="s">
        <v>2096</v>
      </c>
      <c r="I124" s="40" t="s">
        <v>2376</v>
      </c>
      <c r="J124" s="40" t="s">
        <v>2714</v>
      </c>
      <c r="K124" s="40" t="s">
        <v>2715</v>
      </c>
      <c r="L124" s="40" t="s">
        <v>2846</v>
      </c>
      <c r="M124" s="42">
        <v>150</v>
      </c>
      <c r="N124" s="42">
        <v>142.49</v>
      </c>
      <c r="O124" s="42" t="s">
        <v>2588</v>
      </c>
      <c r="P124" s="42">
        <v>7.51</v>
      </c>
      <c r="Q124" s="42" t="s">
        <v>3018</v>
      </c>
      <c r="R124" s="42">
        <v>7.51</v>
      </c>
      <c r="S124" s="39">
        <v>20070901</v>
      </c>
      <c r="T124" s="40"/>
      <c r="U124" s="40" t="s">
        <v>3019</v>
      </c>
      <c r="V124" s="40">
        <v>4</v>
      </c>
      <c r="W124" s="40">
        <v>12</v>
      </c>
      <c r="X124" s="40" t="s">
        <v>2590</v>
      </c>
      <c r="Y124" s="40">
        <v>-3.01</v>
      </c>
      <c r="Z124" s="40" t="s">
        <v>2617</v>
      </c>
      <c r="AA124" s="40"/>
      <c r="AB124" s="40" t="s">
        <v>2615</v>
      </c>
      <c r="AC124" s="1" t="s">
        <v>58</v>
      </c>
    </row>
    <row r="125" ht="15" customHeight="1" spans="1:29">
      <c r="A125" s="39">
        <v>5832</v>
      </c>
      <c r="B125" s="39" t="s">
        <v>46</v>
      </c>
      <c r="C125" s="39">
        <v>21000105215</v>
      </c>
      <c r="D125" s="40">
        <v>0</v>
      </c>
      <c r="E125" s="40" t="s">
        <v>1036</v>
      </c>
      <c r="F125" s="40" t="s">
        <v>2584</v>
      </c>
      <c r="G125" s="40">
        <v>2010104</v>
      </c>
      <c r="H125" s="40" t="s">
        <v>2096</v>
      </c>
      <c r="I125" s="40" t="s">
        <v>2376</v>
      </c>
      <c r="J125" s="40" t="s">
        <v>2735</v>
      </c>
      <c r="K125" s="40" t="s">
        <v>2736</v>
      </c>
      <c r="L125" s="40" t="s">
        <v>2611</v>
      </c>
      <c r="M125" s="42">
        <v>150</v>
      </c>
      <c r="N125" s="42">
        <v>142.49</v>
      </c>
      <c r="O125" s="42" t="s">
        <v>2588</v>
      </c>
      <c r="P125" s="42">
        <v>7.51</v>
      </c>
      <c r="Q125" s="42" t="s">
        <v>3020</v>
      </c>
      <c r="R125" s="42">
        <v>7.51</v>
      </c>
      <c r="S125" s="39">
        <v>20050902</v>
      </c>
      <c r="T125" s="40"/>
      <c r="U125" s="40" t="s">
        <v>621</v>
      </c>
      <c r="V125" s="40">
        <v>4</v>
      </c>
      <c r="W125" s="40">
        <v>14</v>
      </c>
      <c r="X125" s="40" t="s">
        <v>2590</v>
      </c>
      <c r="Y125" s="40">
        <v>-3.01</v>
      </c>
      <c r="Z125" s="40" t="s">
        <v>2617</v>
      </c>
      <c r="AA125" s="40"/>
      <c r="AB125" s="40" t="s">
        <v>2615</v>
      </c>
      <c r="AC125" s="1" t="s">
        <v>58</v>
      </c>
    </row>
    <row r="126" ht="15" customHeight="1" spans="1:29">
      <c r="A126" s="39">
        <v>5833</v>
      </c>
      <c r="B126" s="39" t="s">
        <v>46</v>
      </c>
      <c r="C126" s="39">
        <v>21000104230</v>
      </c>
      <c r="D126" s="40">
        <v>0</v>
      </c>
      <c r="E126" s="40" t="s">
        <v>2430</v>
      </c>
      <c r="F126" s="40" t="s">
        <v>2584</v>
      </c>
      <c r="G126" s="40">
        <v>20203</v>
      </c>
      <c r="H126" s="40" t="s">
        <v>2410</v>
      </c>
      <c r="I126" s="40" t="s">
        <v>2376</v>
      </c>
      <c r="J126" s="40" t="s">
        <v>3021</v>
      </c>
      <c r="K126" s="40" t="s">
        <v>3022</v>
      </c>
      <c r="L126" s="40" t="s">
        <v>2846</v>
      </c>
      <c r="M126" s="42">
        <v>66</v>
      </c>
      <c r="N126" s="42">
        <v>50.14</v>
      </c>
      <c r="O126" s="42" t="s">
        <v>2588</v>
      </c>
      <c r="P126" s="42">
        <v>15.86</v>
      </c>
      <c r="Q126" s="42" t="s">
        <v>3023</v>
      </c>
      <c r="R126" s="42">
        <v>15.86</v>
      </c>
      <c r="S126" s="39">
        <v>20070806</v>
      </c>
      <c r="T126" s="40"/>
      <c r="U126" s="40" t="s">
        <v>3024</v>
      </c>
      <c r="V126" s="40">
        <v>5</v>
      </c>
      <c r="W126" s="40">
        <v>12</v>
      </c>
      <c r="X126" s="40" t="s">
        <v>2590</v>
      </c>
      <c r="Y126" s="40">
        <v>-13.88</v>
      </c>
      <c r="Z126" s="40" t="s">
        <v>2673</v>
      </c>
      <c r="AA126" s="40"/>
      <c r="AB126" s="40" t="s">
        <v>3025</v>
      </c>
      <c r="AC126" s="1" t="s">
        <v>58</v>
      </c>
    </row>
    <row r="127" ht="15" customHeight="1" spans="1:29">
      <c r="A127" s="39">
        <v>5834</v>
      </c>
      <c r="B127" s="39" t="s">
        <v>46</v>
      </c>
      <c r="C127" s="39">
        <v>21000034464</v>
      </c>
      <c r="D127" s="40">
        <v>0</v>
      </c>
      <c r="E127" s="40" t="s">
        <v>1011</v>
      </c>
      <c r="F127" s="40" t="s">
        <v>2584</v>
      </c>
      <c r="G127" s="40">
        <v>2010601</v>
      </c>
      <c r="H127" s="40" t="s">
        <v>2269</v>
      </c>
      <c r="I127" s="40" t="s">
        <v>2376</v>
      </c>
      <c r="J127" s="40" t="s">
        <v>2703</v>
      </c>
      <c r="K127" s="40" t="s">
        <v>2704</v>
      </c>
      <c r="L127" s="40" t="s">
        <v>2742</v>
      </c>
      <c r="M127" s="42">
        <v>6666.65</v>
      </c>
      <c r="N127" s="42">
        <v>6466.65</v>
      </c>
      <c r="O127" s="42" t="s">
        <v>2588</v>
      </c>
      <c r="P127" s="42">
        <v>200</v>
      </c>
      <c r="Q127" s="42" t="s">
        <v>3026</v>
      </c>
      <c r="R127" s="42">
        <v>200</v>
      </c>
      <c r="S127" s="39">
        <v>20050614</v>
      </c>
      <c r="T127" s="40"/>
      <c r="U127" s="40" t="s">
        <v>3027</v>
      </c>
      <c r="V127" s="40">
        <v>4</v>
      </c>
      <c r="W127" s="40">
        <v>14</v>
      </c>
      <c r="X127" s="40" t="s">
        <v>2590</v>
      </c>
      <c r="Y127" s="40">
        <v>-0.0005</v>
      </c>
      <c r="Z127" s="40" t="s">
        <v>783</v>
      </c>
      <c r="AA127" s="40"/>
      <c r="AB127" s="40" t="s">
        <v>2745</v>
      </c>
      <c r="AC127" s="1" t="s">
        <v>58</v>
      </c>
    </row>
    <row r="128" ht="15" customHeight="1" spans="1:29">
      <c r="A128" s="39">
        <v>5835</v>
      </c>
      <c r="B128" s="39" t="s">
        <v>46</v>
      </c>
      <c r="C128" s="39">
        <v>21000033632</v>
      </c>
      <c r="D128" s="40">
        <v>0</v>
      </c>
      <c r="E128" s="40" t="s">
        <v>3028</v>
      </c>
      <c r="F128" s="40" t="s">
        <v>2837</v>
      </c>
      <c r="G128" s="40">
        <v>24203</v>
      </c>
      <c r="H128" s="40" t="s">
        <v>2944</v>
      </c>
      <c r="I128" s="40" t="s">
        <v>2881</v>
      </c>
      <c r="J128" s="40" t="s">
        <v>2585</v>
      </c>
      <c r="K128" s="40" t="s">
        <v>2586</v>
      </c>
      <c r="L128" s="40" t="s">
        <v>2945</v>
      </c>
      <c r="M128" s="42">
        <v>6060</v>
      </c>
      <c r="N128" s="42">
        <v>5878.2</v>
      </c>
      <c r="O128" s="42" t="s">
        <v>2588</v>
      </c>
      <c r="P128" s="42">
        <v>181.8</v>
      </c>
      <c r="Q128" s="42" t="s">
        <v>3029</v>
      </c>
      <c r="R128" s="42">
        <v>181.8</v>
      </c>
      <c r="S128" s="39">
        <v>19890401</v>
      </c>
      <c r="T128" s="40">
        <v>0</v>
      </c>
      <c r="U128" s="40" t="s">
        <v>3030</v>
      </c>
      <c r="V128" s="40">
        <v>10</v>
      </c>
      <c r="W128" s="40">
        <v>30</v>
      </c>
      <c r="X128" s="40" t="s">
        <v>2590</v>
      </c>
      <c r="Y128" s="40">
        <v>0</v>
      </c>
      <c r="Z128" s="40" t="s">
        <v>3031</v>
      </c>
      <c r="AA128" s="40"/>
      <c r="AB128" s="40" t="s">
        <v>2615</v>
      </c>
      <c r="AC128" s="1" t="s">
        <v>58</v>
      </c>
    </row>
    <row r="129" ht="15" customHeight="1" spans="1:29">
      <c r="A129" s="39">
        <v>5836</v>
      </c>
      <c r="B129" s="39" t="s">
        <v>46</v>
      </c>
      <c r="C129" s="39">
        <v>21000105965</v>
      </c>
      <c r="D129" s="40">
        <v>0</v>
      </c>
      <c r="E129" s="40" t="s">
        <v>2485</v>
      </c>
      <c r="F129" s="40" t="s">
        <v>2623</v>
      </c>
      <c r="G129" s="40">
        <v>2201002</v>
      </c>
      <c r="H129" s="40" t="s">
        <v>2091</v>
      </c>
      <c r="I129" s="40" t="s">
        <v>2376</v>
      </c>
      <c r="J129" s="40" t="s">
        <v>2643</v>
      </c>
      <c r="K129" s="40" t="s">
        <v>2644</v>
      </c>
      <c r="L129" s="40" t="s">
        <v>2660</v>
      </c>
      <c r="M129" s="42">
        <v>93</v>
      </c>
      <c r="N129" s="42">
        <v>70.65</v>
      </c>
      <c r="O129" s="42" t="s">
        <v>2588</v>
      </c>
      <c r="P129" s="42">
        <v>22.35</v>
      </c>
      <c r="Q129" s="42" t="s">
        <v>3032</v>
      </c>
      <c r="R129" s="42">
        <v>22.35</v>
      </c>
      <c r="S129" s="39">
        <v>20020116</v>
      </c>
      <c r="T129" s="40"/>
      <c r="U129" s="40" t="s">
        <v>3033</v>
      </c>
      <c r="V129" s="40">
        <v>5</v>
      </c>
      <c r="W129" s="40">
        <v>17</v>
      </c>
      <c r="X129" s="40" t="s">
        <v>2590</v>
      </c>
      <c r="Y129" s="40">
        <v>-19.56</v>
      </c>
      <c r="Z129" s="40" t="s">
        <v>2781</v>
      </c>
      <c r="AA129" s="40"/>
      <c r="AB129" s="40" t="s">
        <v>2592</v>
      </c>
      <c r="AC129" s="1" t="s">
        <v>58</v>
      </c>
    </row>
    <row r="130" ht="15" customHeight="1" spans="1:29">
      <c r="A130" s="39">
        <v>5837</v>
      </c>
      <c r="B130" s="39" t="s">
        <v>46</v>
      </c>
      <c r="C130" s="39">
        <v>21000106060</v>
      </c>
      <c r="D130" s="40">
        <v>0</v>
      </c>
      <c r="E130" s="40" t="s">
        <v>2708</v>
      </c>
      <c r="F130" s="40" t="s">
        <v>2623</v>
      </c>
      <c r="G130" s="40">
        <v>2201002</v>
      </c>
      <c r="H130" s="40" t="s">
        <v>2091</v>
      </c>
      <c r="I130" s="40" t="s">
        <v>2376</v>
      </c>
      <c r="J130" s="40" t="s">
        <v>2695</v>
      </c>
      <c r="K130" s="40" t="s">
        <v>2696</v>
      </c>
      <c r="L130" s="40" t="s">
        <v>2627</v>
      </c>
      <c r="M130" s="42">
        <v>79.2</v>
      </c>
      <c r="N130" s="42">
        <v>60.16</v>
      </c>
      <c r="O130" s="42" t="s">
        <v>2588</v>
      </c>
      <c r="P130" s="42">
        <v>19.04</v>
      </c>
      <c r="Q130" s="42" t="s">
        <v>3034</v>
      </c>
      <c r="R130" s="42">
        <v>19.04</v>
      </c>
      <c r="S130" s="39">
        <v>20040510</v>
      </c>
      <c r="T130" s="40"/>
      <c r="U130" s="40" t="s">
        <v>3035</v>
      </c>
      <c r="V130" s="40">
        <v>5</v>
      </c>
      <c r="W130" s="40">
        <v>15</v>
      </c>
      <c r="X130" s="40" t="s">
        <v>2590</v>
      </c>
      <c r="Y130" s="40">
        <v>-16.664</v>
      </c>
      <c r="Z130" s="40" t="s">
        <v>2808</v>
      </c>
      <c r="AA130" s="40"/>
      <c r="AB130" s="40" t="s">
        <v>2631</v>
      </c>
      <c r="AC130" s="1" t="s">
        <v>58</v>
      </c>
    </row>
    <row r="131" ht="15" customHeight="1" spans="1:29">
      <c r="A131" s="39">
        <v>5838</v>
      </c>
      <c r="B131" s="39" t="s">
        <v>46</v>
      </c>
      <c r="C131" s="39">
        <v>21000033563</v>
      </c>
      <c r="D131" s="40">
        <v>0</v>
      </c>
      <c r="E131" s="40" t="s">
        <v>3036</v>
      </c>
      <c r="F131" s="40" t="s">
        <v>2837</v>
      </c>
      <c r="G131" s="40">
        <v>24203</v>
      </c>
      <c r="H131" s="40" t="s">
        <v>2944</v>
      </c>
      <c r="I131" s="40" t="s">
        <v>2881</v>
      </c>
      <c r="J131" s="40" t="s">
        <v>2585</v>
      </c>
      <c r="K131" s="40" t="s">
        <v>2586</v>
      </c>
      <c r="L131" s="40" t="s">
        <v>2945</v>
      </c>
      <c r="M131" s="42">
        <v>69900</v>
      </c>
      <c r="N131" s="42">
        <v>67803</v>
      </c>
      <c r="O131" s="42" t="s">
        <v>2588</v>
      </c>
      <c r="P131" s="42">
        <v>2097</v>
      </c>
      <c r="Q131" s="42" t="s">
        <v>3037</v>
      </c>
      <c r="R131" s="42">
        <v>2097</v>
      </c>
      <c r="S131" s="39">
        <v>19881002</v>
      </c>
      <c r="T131" s="40">
        <v>0</v>
      </c>
      <c r="U131" s="40" t="s">
        <v>3038</v>
      </c>
      <c r="V131" s="40">
        <v>10</v>
      </c>
      <c r="W131" s="40">
        <v>31</v>
      </c>
      <c r="X131" s="40" t="s">
        <v>2590</v>
      </c>
      <c r="Y131" s="40">
        <v>0</v>
      </c>
      <c r="Z131" s="40" t="s">
        <v>3039</v>
      </c>
      <c r="AA131" s="40"/>
      <c r="AB131" s="40" t="s">
        <v>2615</v>
      </c>
      <c r="AC131" s="1" t="s">
        <v>58</v>
      </c>
    </row>
    <row r="132" ht="15" customHeight="1" spans="1:29">
      <c r="A132" s="39">
        <v>5839</v>
      </c>
      <c r="B132" s="39" t="s">
        <v>46</v>
      </c>
      <c r="C132" s="39">
        <v>21000106144</v>
      </c>
      <c r="D132" s="40">
        <v>0</v>
      </c>
      <c r="E132" s="40" t="s">
        <v>3040</v>
      </c>
      <c r="F132" s="40" t="s">
        <v>2623</v>
      </c>
      <c r="G132" s="40">
        <v>2201002</v>
      </c>
      <c r="H132" s="40" t="s">
        <v>2091</v>
      </c>
      <c r="I132" s="40" t="s">
        <v>2376</v>
      </c>
      <c r="J132" s="40" t="s">
        <v>2695</v>
      </c>
      <c r="K132" s="40" t="s">
        <v>2696</v>
      </c>
      <c r="L132" s="40" t="s">
        <v>2627</v>
      </c>
      <c r="M132" s="42">
        <v>74.4</v>
      </c>
      <c r="N132" s="42">
        <v>56.52</v>
      </c>
      <c r="O132" s="42" t="s">
        <v>2588</v>
      </c>
      <c r="P132" s="42">
        <v>17.88</v>
      </c>
      <c r="Q132" s="42" t="s">
        <v>3041</v>
      </c>
      <c r="R132" s="42">
        <v>17.88</v>
      </c>
      <c r="S132" s="39">
        <v>20050710</v>
      </c>
      <c r="T132" s="40"/>
      <c r="U132" s="40" t="s">
        <v>3042</v>
      </c>
      <c r="V132" s="40">
        <v>5</v>
      </c>
      <c r="W132" s="40">
        <v>14</v>
      </c>
      <c r="X132" s="40" t="s">
        <v>2590</v>
      </c>
      <c r="Y132" s="40">
        <v>-15.648</v>
      </c>
      <c r="Z132" s="40" t="s">
        <v>3043</v>
      </c>
      <c r="AA132" s="40"/>
      <c r="AB132" s="40" t="s">
        <v>2631</v>
      </c>
      <c r="AC132" s="1" t="s">
        <v>58</v>
      </c>
    </row>
    <row r="133" ht="15" customHeight="1" spans="1:29">
      <c r="A133" s="39">
        <v>5840</v>
      </c>
      <c r="B133" s="39" t="s">
        <v>46</v>
      </c>
      <c r="C133" s="39">
        <v>21000106122</v>
      </c>
      <c r="D133" s="40">
        <v>0</v>
      </c>
      <c r="E133" s="40" t="s">
        <v>2485</v>
      </c>
      <c r="F133" s="40" t="s">
        <v>2623</v>
      </c>
      <c r="G133" s="40">
        <v>2201002</v>
      </c>
      <c r="H133" s="40" t="s">
        <v>2091</v>
      </c>
      <c r="I133" s="40" t="s">
        <v>2376</v>
      </c>
      <c r="J133" s="40" t="s">
        <v>2643</v>
      </c>
      <c r="K133" s="40" t="s">
        <v>2644</v>
      </c>
      <c r="L133" s="40" t="s">
        <v>2660</v>
      </c>
      <c r="M133" s="42">
        <v>62.1</v>
      </c>
      <c r="N133" s="42">
        <v>47.2</v>
      </c>
      <c r="O133" s="42" t="s">
        <v>2588</v>
      </c>
      <c r="P133" s="42">
        <v>14.9</v>
      </c>
      <c r="Q133" s="42" t="s">
        <v>3044</v>
      </c>
      <c r="R133" s="42">
        <v>14.9</v>
      </c>
      <c r="S133" s="39">
        <v>20040917</v>
      </c>
      <c r="T133" s="40"/>
      <c r="U133" s="40" t="s">
        <v>2780</v>
      </c>
      <c r="V133" s="40">
        <v>5</v>
      </c>
      <c r="W133" s="40">
        <v>15</v>
      </c>
      <c r="X133" s="40" t="s">
        <v>2590</v>
      </c>
      <c r="Y133" s="40">
        <v>-13.037</v>
      </c>
      <c r="Z133" s="40" t="s">
        <v>2781</v>
      </c>
      <c r="AA133" s="40"/>
      <c r="AB133" s="40" t="s">
        <v>2592</v>
      </c>
      <c r="AC133" s="1" t="s">
        <v>58</v>
      </c>
    </row>
    <row r="134" ht="15" customHeight="1" spans="1:29">
      <c r="A134" s="39">
        <v>5841</v>
      </c>
      <c r="B134" s="39" t="s">
        <v>46</v>
      </c>
      <c r="C134" s="39">
        <v>21000105502</v>
      </c>
      <c r="D134" s="40">
        <v>0</v>
      </c>
      <c r="E134" s="40" t="s">
        <v>886</v>
      </c>
      <c r="F134" s="40" t="s">
        <v>2584</v>
      </c>
      <c r="G134" s="40">
        <v>2010601</v>
      </c>
      <c r="H134" s="40" t="s">
        <v>2269</v>
      </c>
      <c r="I134" s="40" t="s">
        <v>2376</v>
      </c>
      <c r="J134" s="40" t="s">
        <v>2686</v>
      </c>
      <c r="K134" s="40" t="s">
        <v>2548</v>
      </c>
      <c r="L134" s="40" t="s">
        <v>2742</v>
      </c>
      <c r="M134" s="42">
        <v>40.5</v>
      </c>
      <c r="N134" s="42">
        <v>38.46</v>
      </c>
      <c r="O134" s="42" t="s">
        <v>2588</v>
      </c>
      <c r="P134" s="42">
        <v>2.04</v>
      </c>
      <c r="Q134" s="42" t="s">
        <v>3045</v>
      </c>
      <c r="R134" s="42">
        <v>2.04</v>
      </c>
      <c r="S134" s="39">
        <v>20091017</v>
      </c>
      <c r="T134" s="40"/>
      <c r="U134" s="40" t="s">
        <v>3046</v>
      </c>
      <c r="V134" s="40">
        <v>4</v>
      </c>
      <c r="W134" s="40">
        <v>10</v>
      </c>
      <c r="X134" s="40" t="s">
        <v>2590</v>
      </c>
      <c r="Y134" s="40">
        <v>-0.825</v>
      </c>
      <c r="Z134" s="40" t="s">
        <v>3047</v>
      </c>
      <c r="AA134" s="40"/>
      <c r="AB134" s="40" t="s">
        <v>2745</v>
      </c>
      <c r="AC134" s="1" t="s">
        <v>58</v>
      </c>
    </row>
    <row r="135" ht="15" customHeight="1" spans="1:29">
      <c r="A135" s="39">
        <v>5842</v>
      </c>
      <c r="B135" s="39" t="s">
        <v>46</v>
      </c>
      <c r="C135" s="39">
        <v>21000105600</v>
      </c>
      <c r="D135" s="40">
        <v>0</v>
      </c>
      <c r="E135" s="40" t="s">
        <v>813</v>
      </c>
      <c r="F135" s="40" t="s">
        <v>2584</v>
      </c>
      <c r="G135" s="40">
        <v>2010601</v>
      </c>
      <c r="H135" s="40" t="s">
        <v>2269</v>
      </c>
      <c r="I135" s="40" t="s">
        <v>2376</v>
      </c>
      <c r="J135" s="40" t="s">
        <v>2824</v>
      </c>
      <c r="K135" s="40" t="s">
        <v>2825</v>
      </c>
      <c r="L135" s="40" t="s">
        <v>2826</v>
      </c>
      <c r="M135" s="42">
        <v>36</v>
      </c>
      <c r="N135" s="42">
        <v>34.19</v>
      </c>
      <c r="O135" s="42" t="s">
        <v>2588</v>
      </c>
      <c r="P135" s="42">
        <v>1.81</v>
      </c>
      <c r="Q135" s="42" t="s">
        <v>3048</v>
      </c>
      <c r="R135" s="42">
        <v>1.81</v>
      </c>
      <c r="S135" s="39">
        <v>20080106</v>
      </c>
      <c r="T135" s="40"/>
      <c r="U135" s="40" t="s">
        <v>104</v>
      </c>
      <c r="V135" s="40">
        <v>4</v>
      </c>
      <c r="W135" s="40">
        <v>11</v>
      </c>
      <c r="X135" s="40" t="s">
        <v>2590</v>
      </c>
      <c r="Y135" s="40">
        <v>-0.73</v>
      </c>
      <c r="Z135" s="40" t="s">
        <v>2724</v>
      </c>
      <c r="AA135" s="40"/>
      <c r="AB135" s="40" t="s">
        <v>2828</v>
      </c>
      <c r="AC135" s="1" t="s">
        <v>58</v>
      </c>
    </row>
    <row r="136" ht="15" customHeight="1" spans="1:29">
      <c r="A136" s="39">
        <v>5843</v>
      </c>
      <c r="B136" s="39" t="s">
        <v>46</v>
      </c>
      <c r="C136" s="39">
        <v>21000069667</v>
      </c>
      <c r="D136" s="40">
        <v>0</v>
      </c>
      <c r="E136" s="40" t="s">
        <v>813</v>
      </c>
      <c r="F136" s="40" t="s">
        <v>2584</v>
      </c>
      <c r="G136" s="40">
        <v>2010601</v>
      </c>
      <c r="H136" s="40" t="s">
        <v>2269</v>
      </c>
      <c r="I136" s="40" t="s">
        <v>2376</v>
      </c>
      <c r="J136" s="40" t="s">
        <v>2824</v>
      </c>
      <c r="K136" s="40" t="s">
        <v>2825</v>
      </c>
      <c r="L136" s="40" t="s">
        <v>2826</v>
      </c>
      <c r="M136" s="42">
        <v>1282.05</v>
      </c>
      <c r="N136" s="42">
        <v>1243.59</v>
      </c>
      <c r="O136" s="42" t="s">
        <v>2588</v>
      </c>
      <c r="P136" s="42">
        <v>38.46</v>
      </c>
      <c r="Q136" s="42" t="s">
        <v>3049</v>
      </c>
      <c r="R136" s="42">
        <v>38.46</v>
      </c>
      <c r="S136" s="39">
        <v>20121225</v>
      </c>
      <c r="T136" s="40"/>
      <c r="U136" s="40" t="s">
        <v>2536</v>
      </c>
      <c r="V136" s="40">
        <v>4</v>
      </c>
      <c r="W136" s="40">
        <v>6</v>
      </c>
      <c r="X136" s="40" t="s">
        <v>2590</v>
      </c>
      <c r="Y136" s="40">
        <v>0.0015</v>
      </c>
      <c r="Z136" s="40" t="s">
        <v>3050</v>
      </c>
      <c r="AA136" s="40"/>
      <c r="AB136" s="40" t="s">
        <v>2828</v>
      </c>
      <c r="AC136" s="1" t="s">
        <v>58</v>
      </c>
    </row>
    <row r="137" ht="15" customHeight="1" spans="1:29">
      <c r="A137" s="39">
        <v>5844</v>
      </c>
      <c r="B137" s="39" t="s">
        <v>46</v>
      </c>
      <c r="C137" s="39">
        <v>21000033644</v>
      </c>
      <c r="D137" s="40">
        <v>0</v>
      </c>
      <c r="E137" s="40" t="s">
        <v>3051</v>
      </c>
      <c r="F137" s="40" t="s">
        <v>2837</v>
      </c>
      <c r="G137" s="40">
        <v>2400301</v>
      </c>
      <c r="H137" s="40" t="s">
        <v>2997</v>
      </c>
      <c r="I137" s="40" t="s">
        <v>2694</v>
      </c>
      <c r="J137" s="40" t="s">
        <v>2585</v>
      </c>
      <c r="K137" s="40" t="s">
        <v>2586</v>
      </c>
      <c r="L137" s="40" t="s">
        <v>2873</v>
      </c>
      <c r="M137" s="42">
        <v>48680</v>
      </c>
      <c r="N137" s="42">
        <v>47219.6</v>
      </c>
      <c r="O137" s="42" t="s">
        <v>2588</v>
      </c>
      <c r="P137" s="42">
        <v>1460.4</v>
      </c>
      <c r="Q137" s="42" t="s">
        <v>3052</v>
      </c>
      <c r="R137" s="42">
        <v>1460.4</v>
      </c>
      <c r="S137" s="39">
        <v>19890114</v>
      </c>
      <c r="T137" s="40">
        <v>0</v>
      </c>
      <c r="U137" s="40" t="s">
        <v>3053</v>
      </c>
      <c r="V137" s="40">
        <v>10</v>
      </c>
      <c r="W137" s="40">
        <v>30</v>
      </c>
      <c r="X137" s="40" t="s">
        <v>2590</v>
      </c>
      <c r="Y137" s="40">
        <v>0</v>
      </c>
      <c r="Z137" s="40" t="s">
        <v>3054</v>
      </c>
      <c r="AA137" s="40"/>
      <c r="AB137" s="40" t="s">
        <v>2615</v>
      </c>
      <c r="AC137" s="1" t="s">
        <v>58</v>
      </c>
    </row>
    <row r="138" ht="15" customHeight="1" spans="1:29">
      <c r="A138" s="39">
        <v>5845</v>
      </c>
      <c r="B138" s="39" t="s">
        <v>46</v>
      </c>
      <c r="C138" s="39">
        <v>21000033478</v>
      </c>
      <c r="D138" s="40">
        <v>0</v>
      </c>
      <c r="E138" s="40" t="s">
        <v>1036</v>
      </c>
      <c r="F138" s="40" t="s">
        <v>2584</v>
      </c>
      <c r="G138" s="40">
        <v>2010104</v>
      </c>
      <c r="H138" s="40" t="s">
        <v>2096</v>
      </c>
      <c r="I138" s="40" t="s">
        <v>2376</v>
      </c>
      <c r="J138" s="40" t="s">
        <v>2585</v>
      </c>
      <c r="K138" s="40" t="s">
        <v>2586</v>
      </c>
      <c r="L138" s="40" t="s">
        <v>2587</v>
      </c>
      <c r="M138" s="42">
        <v>14529.91</v>
      </c>
      <c r="N138" s="42">
        <v>14094.01</v>
      </c>
      <c r="O138" s="42" t="s">
        <v>2588</v>
      </c>
      <c r="P138" s="42">
        <v>435.9</v>
      </c>
      <c r="Q138" s="42" t="s">
        <v>3055</v>
      </c>
      <c r="R138" s="42">
        <v>435.9</v>
      </c>
      <c r="S138" s="39">
        <v>20041227</v>
      </c>
      <c r="T138" s="40"/>
      <c r="U138" s="40" t="s">
        <v>153</v>
      </c>
      <c r="V138" s="40">
        <v>4</v>
      </c>
      <c r="W138" s="40">
        <v>14</v>
      </c>
      <c r="X138" s="40" t="s">
        <v>2590</v>
      </c>
      <c r="Y138" s="40">
        <v>-0.0027</v>
      </c>
      <c r="Z138" s="40" t="s">
        <v>3056</v>
      </c>
      <c r="AA138" s="40"/>
      <c r="AB138" s="40" t="s">
        <v>2592</v>
      </c>
      <c r="AC138" s="1" t="s">
        <v>58</v>
      </c>
    </row>
    <row r="139" ht="15" customHeight="1" spans="1:29">
      <c r="A139" s="39">
        <v>5846</v>
      </c>
      <c r="B139" s="39" t="s">
        <v>46</v>
      </c>
      <c r="C139" s="39">
        <v>21000033642</v>
      </c>
      <c r="D139" s="40">
        <v>0</v>
      </c>
      <c r="E139" s="40" t="s">
        <v>3057</v>
      </c>
      <c r="F139" s="40" t="s">
        <v>2837</v>
      </c>
      <c r="G139" s="40">
        <v>24201</v>
      </c>
      <c r="H139" s="40" t="s">
        <v>3058</v>
      </c>
      <c r="I139" s="40" t="s">
        <v>2881</v>
      </c>
      <c r="J139" s="40" t="s">
        <v>2585</v>
      </c>
      <c r="K139" s="40" t="s">
        <v>2586</v>
      </c>
      <c r="L139" s="40" t="s">
        <v>2873</v>
      </c>
      <c r="M139" s="42">
        <v>14215</v>
      </c>
      <c r="N139" s="42">
        <v>13788.55</v>
      </c>
      <c r="O139" s="42" t="s">
        <v>2588</v>
      </c>
      <c r="P139" s="42">
        <v>426.45</v>
      </c>
      <c r="Q139" s="42" t="s">
        <v>3059</v>
      </c>
      <c r="R139" s="42">
        <v>426.45</v>
      </c>
      <c r="S139" s="39">
        <v>19881001</v>
      </c>
      <c r="T139" s="40">
        <v>0</v>
      </c>
      <c r="U139" s="40" t="s">
        <v>3060</v>
      </c>
      <c r="V139" s="40">
        <v>10</v>
      </c>
      <c r="W139" s="40">
        <v>31</v>
      </c>
      <c r="X139" s="40" t="s">
        <v>2590</v>
      </c>
      <c r="Y139" s="40">
        <v>0</v>
      </c>
      <c r="Z139" s="40" t="s">
        <v>2927</v>
      </c>
      <c r="AA139" s="40"/>
      <c r="AB139" s="40" t="s">
        <v>2615</v>
      </c>
      <c r="AC139" s="1" t="s">
        <v>58</v>
      </c>
    </row>
    <row r="140" ht="15" customHeight="1" spans="1:29">
      <c r="A140" s="39">
        <v>5847</v>
      </c>
      <c r="B140" s="39" t="s">
        <v>46</v>
      </c>
      <c r="C140" s="39">
        <v>21000116024</v>
      </c>
      <c r="D140" s="40">
        <v>0</v>
      </c>
      <c r="E140" s="40" t="s">
        <v>1036</v>
      </c>
      <c r="F140" s="40" t="s">
        <v>2584</v>
      </c>
      <c r="G140" s="40">
        <v>2010104</v>
      </c>
      <c r="H140" s="40" t="s">
        <v>2096</v>
      </c>
      <c r="I140" s="40" t="s">
        <v>2376</v>
      </c>
      <c r="J140" s="40" t="s">
        <v>2893</v>
      </c>
      <c r="K140" s="40" t="s">
        <v>2894</v>
      </c>
      <c r="L140" s="40" t="s">
        <v>2846</v>
      </c>
      <c r="M140" s="42">
        <v>150</v>
      </c>
      <c r="N140" s="42">
        <v>139.46</v>
      </c>
      <c r="O140" s="42" t="s">
        <v>2588</v>
      </c>
      <c r="P140" s="42">
        <v>10.54</v>
      </c>
      <c r="Q140" s="42" t="s">
        <v>3061</v>
      </c>
      <c r="R140" s="42">
        <v>10.54</v>
      </c>
      <c r="S140" s="39">
        <v>20100816</v>
      </c>
      <c r="T140" s="40"/>
      <c r="U140" s="40" t="s">
        <v>118</v>
      </c>
      <c r="V140" s="40">
        <v>4</v>
      </c>
      <c r="W140" s="40">
        <v>9</v>
      </c>
      <c r="X140" s="40" t="s">
        <v>2590</v>
      </c>
      <c r="Y140" s="40">
        <v>-6.04</v>
      </c>
      <c r="Z140" s="40" t="s">
        <v>612</v>
      </c>
      <c r="AA140" s="40"/>
      <c r="AB140" s="40" t="s">
        <v>2615</v>
      </c>
      <c r="AC140" s="1" t="s">
        <v>58</v>
      </c>
    </row>
    <row r="141" ht="15" customHeight="1" spans="1:29">
      <c r="A141" s="39">
        <v>5848</v>
      </c>
      <c r="B141" s="39" t="s">
        <v>46</v>
      </c>
      <c r="C141" s="39">
        <v>21000033673</v>
      </c>
      <c r="D141" s="40">
        <v>0</v>
      </c>
      <c r="E141" s="40" t="s">
        <v>3062</v>
      </c>
      <c r="F141" s="40" t="s">
        <v>2837</v>
      </c>
      <c r="G141" s="40">
        <v>24201</v>
      </c>
      <c r="H141" s="40" t="s">
        <v>3058</v>
      </c>
      <c r="I141" s="40" t="s">
        <v>2694</v>
      </c>
      <c r="J141" s="40" t="s">
        <v>2585</v>
      </c>
      <c r="K141" s="40" t="s">
        <v>2586</v>
      </c>
      <c r="L141" s="40" t="s">
        <v>2873</v>
      </c>
      <c r="M141" s="42">
        <v>8420</v>
      </c>
      <c r="N141" s="42">
        <v>8167.4</v>
      </c>
      <c r="O141" s="42" t="s">
        <v>2588</v>
      </c>
      <c r="P141" s="42">
        <v>252.6</v>
      </c>
      <c r="Q141" s="42" t="s">
        <v>3063</v>
      </c>
      <c r="R141" s="42">
        <v>252.6</v>
      </c>
      <c r="S141" s="39">
        <v>19881015</v>
      </c>
      <c r="T141" s="40">
        <v>0</v>
      </c>
      <c r="U141" s="40" t="s">
        <v>3064</v>
      </c>
      <c r="V141" s="40">
        <v>10</v>
      </c>
      <c r="W141" s="40">
        <v>31</v>
      </c>
      <c r="X141" s="40" t="s">
        <v>2590</v>
      </c>
      <c r="Y141" s="40">
        <v>0</v>
      </c>
      <c r="Z141" s="40" t="s">
        <v>3065</v>
      </c>
      <c r="AA141" s="40"/>
      <c r="AB141" s="40" t="s">
        <v>2615</v>
      </c>
      <c r="AC141" s="1" t="s">
        <v>58</v>
      </c>
    </row>
    <row r="142" ht="15" customHeight="1" spans="1:29">
      <c r="A142" s="39">
        <v>5849</v>
      </c>
      <c r="B142" s="39" t="s">
        <v>46</v>
      </c>
      <c r="C142" s="39">
        <v>21000104267</v>
      </c>
      <c r="D142" s="40">
        <v>0</v>
      </c>
      <c r="E142" s="40" t="s">
        <v>3066</v>
      </c>
      <c r="F142" s="40" t="s">
        <v>2837</v>
      </c>
      <c r="G142" s="40">
        <v>24201</v>
      </c>
      <c r="H142" s="40" t="s">
        <v>3058</v>
      </c>
      <c r="I142" s="40" t="s">
        <v>2694</v>
      </c>
      <c r="J142" s="40" t="s">
        <v>2585</v>
      </c>
      <c r="K142" s="40" t="s">
        <v>2586</v>
      </c>
      <c r="L142" s="40" t="s">
        <v>2873</v>
      </c>
      <c r="M142" s="42">
        <v>150</v>
      </c>
      <c r="N142" s="42">
        <v>56.99</v>
      </c>
      <c r="O142" s="42" t="s">
        <v>2588</v>
      </c>
      <c r="P142" s="42">
        <v>93.01</v>
      </c>
      <c r="Q142" s="42" t="s">
        <v>3067</v>
      </c>
      <c r="R142" s="42">
        <v>93.01</v>
      </c>
      <c r="S142" s="39">
        <v>19980223</v>
      </c>
      <c r="T142" s="40"/>
      <c r="U142" s="40" t="s">
        <v>3068</v>
      </c>
      <c r="V142" s="40">
        <v>10</v>
      </c>
      <c r="W142" s="40">
        <v>21</v>
      </c>
      <c r="X142" s="40" t="s">
        <v>2590</v>
      </c>
      <c r="Y142" s="40">
        <v>-88.51</v>
      </c>
      <c r="Z142" s="40" t="s">
        <v>3069</v>
      </c>
      <c r="AA142" s="40"/>
      <c r="AB142" s="40" t="s">
        <v>2615</v>
      </c>
      <c r="AC142" s="1" t="s">
        <v>58</v>
      </c>
    </row>
    <row r="143" ht="15" customHeight="1" spans="1:29">
      <c r="A143" s="39">
        <v>5850</v>
      </c>
      <c r="B143" s="39" t="s">
        <v>46</v>
      </c>
      <c r="C143" s="39">
        <v>21000116017</v>
      </c>
      <c r="D143" s="40">
        <v>0</v>
      </c>
      <c r="E143" s="40" t="s">
        <v>1036</v>
      </c>
      <c r="F143" s="40" t="s">
        <v>2584</v>
      </c>
      <c r="G143" s="40">
        <v>2010104</v>
      </c>
      <c r="H143" s="40" t="s">
        <v>2096</v>
      </c>
      <c r="I143" s="40" t="s">
        <v>2376</v>
      </c>
      <c r="J143" s="40" t="s">
        <v>2893</v>
      </c>
      <c r="K143" s="40" t="s">
        <v>2894</v>
      </c>
      <c r="L143" s="40" t="s">
        <v>2846</v>
      </c>
      <c r="M143" s="42">
        <v>150</v>
      </c>
      <c r="N143" s="42">
        <v>139.46</v>
      </c>
      <c r="O143" s="42" t="s">
        <v>2588</v>
      </c>
      <c r="P143" s="42">
        <v>10.54</v>
      </c>
      <c r="Q143" s="42" t="s">
        <v>3070</v>
      </c>
      <c r="R143" s="42">
        <v>10.54</v>
      </c>
      <c r="S143" s="39">
        <v>20100716</v>
      </c>
      <c r="T143" s="40"/>
      <c r="U143" s="40" t="s">
        <v>118</v>
      </c>
      <c r="V143" s="40">
        <v>4</v>
      </c>
      <c r="W143" s="40">
        <v>9</v>
      </c>
      <c r="X143" s="40" t="s">
        <v>2590</v>
      </c>
      <c r="Y143" s="40">
        <v>-6.04</v>
      </c>
      <c r="Z143" s="40" t="s">
        <v>612</v>
      </c>
      <c r="AA143" s="40"/>
      <c r="AB143" s="40" t="s">
        <v>3071</v>
      </c>
      <c r="AC143" s="1" t="s">
        <v>58</v>
      </c>
    </row>
    <row r="144" ht="15" customHeight="1" spans="1:29">
      <c r="A144" s="39">
        <v>5851</v>
      </c>
      <c r="B144" s="39" t="s">
        <v>46</v>
      </c>
      <c r="C144" s="39">
        <v>21000104269</v>
      </c>
      <c r="D144" s="40">
        <v>0</v>
      </c>
      <c r="E144" s="40" t="s">
        <v>3072</v>
      </c>
      <c r="F144" s="40" t="s">
        <v>2837</v>
      </c>
      <c r="G144" s="40">
        <v>24201</v>
      </c>
      <c r="H144" s="40" t="s">
        <v>3058</v>
      </c>
      <c r="I144" s="40" t="s">
        <v>2881</v>
      </c>
      <c r="J144" s="40" t="s">
        <v>2585</v>
      </c>
      <c r="K144" s="40" t="s">
        <v>2586</v>
      </c>
      <c r="L144" s="40" t="s">
        <v>2873</v>
      </c>
      <c r="M144" s="42">
        <v>243.86</v>
      </c>
      <c r="N144" s="42">
        <v>92.63</v>
      </c>
      <c r="O144" s="42" t="s">
        <v>2588</v>
      </c>
      <c r="P144" s="42">
        <v>151.23</v>
      </c>
      <c r="Q144" s="42" t="s">
        <v>3073</v>
      </c>
      <c r="R144" s="42">
        <v>151.23</v>
      </c>
      <c r="S144" s="39">
        <v>20080205</v>
      </c>
      <c r="T144" s="40"/>
      <c r="U144" s="40" t="s">
        <v>3074</v>
      </c>
      <c r="V144" s="40">
        <v>10</v>
      </c>
      <c r="W144" s="40">
        <v>11</v>
      </c>
      <c r="X144" s="40" t="s">
        <v>2766</v>
      </c>
      <c r="Y144" s="40">
        <v>-143.9142</v>
      </c>
      <c r="Z144" s="40" t="s">
        <v>3075</v>
      </c>
      <c r="AA144" s="40"/>
      <c r="AB144" s="40" t="s">
        <v>2615</v>
      </c>
      <c r="AC144" s="1" t="s">
        <v>58</v>
      </c>
    </row>
    <row r="145" ht="15" customHeight="1" spans="1:29">
      <c r="A145" s="39">
        <v>5852</v>
      </c>
      <c r="B145" s="39" t="s">
        <v>46</v>
      </c>
      <c r="C145" s="39">
        <v>21000053534</v>
      </c>
      <c r="D145" s="40">
        <v>0</v>
      </c>
      <c r="E145" s="40" t="s">
        <v>3076</v>
      </c>
      <c r="F145" s="40" t="s">
        <v>2837</v>
      </c>
      <c r="G145" s="40">
        <v>24201</v>
      </c>
      <c r="H145" s="40" t="s">
        <v>3058</v>
      </c>
      <c r="I145" s="40" t="s">
        <v>2694</v>
      </c>
      <c r="J145" s="40" t="s">
        <v>2585</v>
      </c>
      <c r="K145" s="40" t="s">
        <v>2586</v>
      </c>
      <c r="L145" s="40" t="s">
        <v>2873</v>
      </c>
      <c r="M145" s="42">
        <v>36923.08</v>
      </c>
      <c r="N145" s="42">
        <v>35815.39</v>
      </c>
      <c r="O145" s="42" t="s">
        <v>2588</v>
      </c>
      <c r="P145" s="42">
        <v>1107.69</v>
      </c>
      <c r="Q145" s="42" t="s">
        <v>3077</v>
      </c>
      <c r="R145" s="42">
        <v>1107.69</v>
      </c>
      <c r="S145" s="39">
        <v>20081231</v>
      </c>
      <c r="T145" s="40"/>
      <c r="U145" s="40" t="s">
        <v>3078</v>
      </c>
      <c r="V145" s="40">
        <v>10</v>
      </c>
      <c r="W145" s="40">
        <v>10</v>
      </c>
      <c r="X145" s="40" t="s">
        <v>2590</v>
      </c>
      <c r="Y145" s="40">
        <v>0.0024</v>
      </c>
      <c r="Z145" s="40" t="s">
        <v>3079</v>
      </c>
      <c r="AA145" s="40"/>
      <c r="AB145" s="40" t="s">
        <v>2615</v>
      </c>
      <c r="AC145" s="1" t="s">
        <v>58</v>
      </c>
    </row>
    <row r="146" ht="15" customHeight="1" spans="1:29">
      <c r="A146" s="39">
        <v>5853</v>
      </c>
      <c r="B146" s="39" t="s">
        <v>46</v>
      </c>
      <c r="C146" s="39">
        <v>21000105384</v>
      </c>
      <c r="D146" s="40">
        <v>0</v>
      </c>
      <c r="E146" s="40" t="s">
        <v>1036</v>
      </c>
      <c r="F146" s="40" t="s">
        <v>2584</v>
      </c>
      <c r="G146" s="40">
        <v>2010104</v>
      </c>
      <c r="H146" s="40" t="s">
        <v>2096</v>
      </c>
      <c r="I146" s="40" t="s">
        <v>2376</v>
      </c>
      <c r="J146" s="40" t="s">
        <v>2609</v>
      </c>
      <c r="K146" s="40" t="s">
        <v>2610</v>
      </c>
      <c r="L146" s="40" t="s">
        <v>2611</v>
      </c>
      <c r="M146" s="42">
        <v>150</v>
      </c>
      <c r="N146" s="42">
        <v>142.49</v>
      </c>
      <c r="O146" s="42" t="s">
        <v>2588</v>
      </c>
      <c r="P146" s="42">
        <v>7.51</v>
      </c>
      <c r="Q146" s="42" t="s">
        <v>3080</v>
      </c>
      <c r="R146" s="42">
        <v>7.51</v>
      </c>
      <c r="S146" s="39">
        <v>20090102</v>
      </c>
      <c r="T146" s="40"/>
      <c r="U146" s="40" t="s">
        <v>118</v>
      </c>
      <c r="V146" s="40">
        <v>4</v>
      </c>
      <c r="W146" s="40">
        <v>10</v>
      </c>
      <c r="X146" s="40" t="s">
        <v>2590</v>
      </c>
      <c r="Y146" s="40">
        <v>-3.01</v>
      </c>
      <c r="Z146" s="40" t="s">
        <v>2617</v>
      </c>
      <c r="AA146" s="40"/>
      <c r="AB146" s="40" t="s">
        <v>2615</v>
      </c>
      <c r="AC146" s="1" t="s">
        <v>58</v>
      </c>
    </row>
    <row r="147" ht="15" customHeight="1" spans="1:29">
      <c r="A147" s="39">
        <v>5854</v>
      </c>
      <c r="B147" s="39" t="s">
        <v>46</v>
      </c>
      <c r="C147" s="39">
        <v>21000104204</v>
      </c>
      <c r="D147" s="40">
        <v>0</v>
      </c>
      <c r="E147" s="40" t="s">
        <v>2919</v>
      </c>
      <c r="F147" s="40" t="s">
        <v>2584</v>
      </c>
      <c r="G147" s="40">
        <v>20201</v>
      </c>
      <c r="H147" s="40" t="s">
        <v>175</v>
      </c>
      <c r="I147" s="40" t="s">
        <v>2376</v>
      </c>
      <c r="J147" s="40" t="s">
        <v>2735</v>
      </c>
      <c r="K147" s="40" t="s">
        <v>2736</v>
      </c>
      <c r="L147" s="40" t="s">
        <v>2611</v>
      </c>
      <c r="M147" s="42">
        <v>60</v>
      </c>
      <c r="N147" s="42">
        <v>45.59</v>
      </c>
      <c r="O147" s="42" t="s">
        <v>2588</v>
      </c>
      <c r="P147" s="42">
        <v>14.41</v>
      </c>
      <c r="Q147" s="42" t="s">
        <v>3081</v>
      </c>
      <c r="R147" s="42">
        <v>14.41</v>
      </c>
      <c r="S147" s="39">
        <v>20090102</v>
      </c>
      <c r="T147" s="40"/>
      <c r="U147" s="40" t="s">
        <v>3082</v>
      </c>
      <c r="V147" s="40">
        <v>5</v>
      </c>
      <c r="W147" s="40">
        <v>10</v>
      </c>
      <c r="X147" s="40" t="s">
        <v>2590</v>
      </c>
      <c r="Y147" s="40">
        <v>-12.61</v>
      </c>
      <c r="Z147" s="40" t="s">
        <v>3083</v>
      </c>
      <c r="AA147" s="40"/>
      <c r="AB147" s="40" t="s">
        <v>2615</v>
      </c>
      <c r="AC147" s="1" t="s">
        <v>58</v>
      </c>
    </row>
    <row r="148" ht="15" customHeight="1" spans="1:29">
      <c r="A148" s="39">
        <v>5855</v>
      </c>
      <c r="B148" s="39" t="s">
        <v>46</v>
      </c>
      <c r="C148" s="39">
        <v>21000105310</v>
      </c>
      <c r="D148" s="40">
        <v>0</v>
      </c>
      <c r="E148" s="40" t="s">
        <v>1036</v>
      </c>
      <c r="F148" s="40" t="s">
        <v>2584</v>
      </c>
      <c r="G148" s="40">
        <v>2010104</v>
      </c>
      <c r="H148" s="40" t="s">
        <v>2096</v>
      </c>
      <c r="I148" s="40" t="s">
        <v>2376</v>
      </c>
      <c r="J148" s="40" t="s">
        <v>2735</v>
      </c>
      <c r="K148" s="40" t="s">
        <v>2736</v>
      </c>
      <c r="L148" s="40" t="s">
        <v>2611</v>
      </c>
      <c r="M148" s="42">
        <v>150</v>
      </c>
      <c r="N148" s="42">
        <v>142.49</v>
      </c>
      <c r="O148" s="42" t="s">
        <v>2588</v>
      </c>
      <c r="P148" s="42">
        <v>7.51</v>
      </c>
      <c r="Q148" s="42" t="s">
        <v>3084</v>
      </c>
      <c r="R148" s="42">
        <v>7.51</v>
      </c>
      <c r="S148" s="39">
        <v>20080102</v>
      </c>
      <c r="T148" s="40"/>
      <c r="U148" s="40" t="s">
        <v>102</v>
      </c>
      <c r="V148" s="40">
        <v>4</v>
      </c>
      <c r="W148" s="40">
        <v>11</v>
      </c>
      <c r="X148" s="40" t="s">
        <v>2590</v>
      </c>
      <c r="Y148" s="40">
        <v>-3.01</v>
      </c>
      <c r="Z148" s="40" t="s">
        <v>2617</v>
      </c>
      <c r="AA148" s="40"/>
      <c r="AB148" s="40" t="s">
        <v>2615</v>
      </c>
      <c r="AC148" s="1" t="s">
        <v>58</v>
      </c>
    </row>
    <row r="149" ht="15" customHeight="1" spans="1:29">
      <c r="A149" s="39">
        <v>5856</v>
      </c>
      <c r="B149" s="39" t="s">
        <v>46</v>
      </c>
      <c r="C149" s="39">
        <v>21000106595</v>
      </c>
      <c r="D149" s="40">
        <v>0</v>
      </c>
      <c r="E149" s="40" t="s">
        <v>1754</v>
      </c>
      <c r="F149" s="40" t="s">
        <v>2623</v>
      </c>
      <c r="G149" s="40">
        <v>220091102</v>
      </c>
      <c r="H149" s="40" t="s">
        <v>1754</v>
      </c>
      <c r="I149" s="40" t="s">
        <v>2886</v>
      </c>
      <c r="J149" s="40" t="s">
        <v>2824</v>
      </c>
      <c r="K149" s="40" t="s">
        <v>2825</v>
      </c>
      <c r="L149" s="40" t="s">
        <v>3085</v>
      </c>
      <c r="M149" s="42">
        <v>360</v>
      </c>
      <c r="N149" s="42">
        <v>68.39</v>
      </c>
      <c r="O149" s="42" t="s">
        <v>2588</v>
      </c>
      <c r="P149" s="42">
        <v>291.61</v>
      </c>
      <c r="Q149" s="42" t="s">
        <v>3086</v>
      </c>
      <c r="R149" s="42">
        <v>291.61</v>
      </c>
      <c r="S149" s="39">
        <v>19940316</v>
      </c>
      <c r="T149" s="40"/>
      <c r="U149" s="40" t="s">
        <v>2889</v>
      </c>
      <c r="V149" s="40">
        <v>20</v>
      </c>
      <c r="W149" s="40">
        <v>25</v>
      </c>
      <c r="X149" s="40" t="s">
        <v>2766</v>
      </c>
      <c r="Y149" s="40">
        <v>-280.81</v>
      </c>
      <c r="Z149" s="40" t="s">
        <v>2890</v>
      </c>
      <c r="AA149" s="40"/>
      <c r="AB149" s="40" t="s">
        <v>2828</v>
      </c>
      <c r="AC149" s="1" t="s">
        <v>58</v>
      </c>
    </row>
    <row r="150" ht="15" customHeight="1" spans="1:29">
      <c r="A150" s="39">
        <v>5857</v>
      </c>
      <c r="B150" s="39" t="s">
        <v>46</v>
      </c>
      <c r="C150" s="39">
        <v>21000105361</v>
      </c>
      <c r="D150" s="40">
        <v>0</v>
      </c>
      <c r="E150" s="40" t="s">
        <v>1036</v>
      </c>
      <c r="F150" s="40" t="s">
        <v>2584</v>
      </c>
      <c r="G150" s="40">
        <v>2010104</v>
      </c>
      <c r="H150" s="40" t="s">
        <v>2096</v>
      </c>
      <c r="I150" s="40" t="s">
        <v>2376</v>
      </c>
      <c r="J150" s="40" t="s">
        <v>2893</v>
      </c>
      <c r="K150" s="40" t="s">
        <v>2894</v>
      </c>
      <c r="L150" s="40" t="s">
        <v>2846</v>
      </c>
      <c r="M150" s="42">
        <v>150</v>
      </c>
      <c r="N150" s="42">
        <v>142.49</v>
      </c>
      <c r="O150" s="42" t="s">
        <v>2588</v>
      </c>
      <c r="P150" s="42">
        <v>7.51</v>
      </c>
      <c r="Q150" s="42" t="s">
        <v>3087</v>
      </c>
      <c r="R150" s="42">
        <v>7.51</v>
      </c>
      <c r="S150" s="39">
        <v>20081112</v>
      </c>
      <c r="T150" s="40"/>
      <c r="U150" s="40" t="s">
        <v>108</v>
      </c>
      <c r="V150" s="40">
        <v>4</v>
      </c>
      <c r="W150" s="40">
        <v>11</v>
      </c>
      <c r="X150" s="40" t="s">
        <v>2590</v>
      </c>
      <c r="Y150" s="40">
        <v>-3.01</v>
      </c>
      <c r="Z150" s="40" t="s">
        <v>2897</v>
      </c>
      <c r="AA150" s="40"/>
      <c r="AB150" s="40" t="s">
        <v>2615</v>
      </c>
      <c r="AC150" s="1" t="s">
        <v>58</v>
      </c>
    </row>
    <row r="151" ht="15" customHeight="1" spans="1:29">
      <c r="A151" s="39">
        <v>5858</v>
      </c>
      <c r="B151" s="39" t="s">
        <v>46</v>
      </c>
      <c r="C151" s="39">
        <v>21000033609</v>
      </c>
      <c r="D151" s="40">
        <v>0</v>
      </c>
      <c r="E151" s="40" t="s">
        <v>3088</v>
      </c>
      <c r="F151" s="40" t="s">
        <v>2623</v>
      </c>
      <c r="G151" s="40">
        <v>2400304</v>
      </c>
      <c r="H151" s="40" t="s">
        <v>3089</v>
      </c>
      <c r="I151" s="40" t="s">
        <v>2881</v>
      </c>
      <c r="J151" s="40" t="s">
        <v>2585</v>
      </c>
      <c r="K151" s="40" t="s">
        <v>2586</v>
      </c>
      <c r="L151" s="40" t="s">
        <v>2873</v>
      </c>
      <c r="M151" s="42">
        <v>11360</v>
      </c>
      <c r="N151" s="42">
        <v>11019.2</v>
      </c>
      <c r="O151" s="42" t="s">
        <v>2588</v>
      </c>
      <c r="P151" s="42">
        <v>340.8</v>
      </c>
      <c r="Q151" s="42" t="s">
        <v>3090</v>
      </c>
      <c r="R151" s="42">
        <v>340.8</v>
      </c>
      <c r="S151" s="39">
        <v>19881002</v>
      </c>
      <c r="T151" s="40">
        <v>0</v>
      </c>
      <c r="U151" s="40" t="s">
        <v>3091</v>
      </c>
      <c r="V151" s="40">
        <v>10</v>
      </c>
      <c r="W151" s="40">
        <v>31</v>
      </c>
      <c r="X151" s="40" t="s">
        <v>2590</v>
      </c>
      <c r="Y151" s="40">
        <v>0</v>
      </c>
      <c r="Z151" s="40" t="s">
        <v>3092</v>
      </c>
      <c r="AA151" s="40"/>
      <c r="AB151" s="40" t="s">
        <v>2615</v>
      </c>
      <c r="AC151" s="1" t="s">
        <v>58</v>
      </c>
    </row>
    <row r="152" ht="15" customHeight="1" spans="1:29">
      <c r="A152" s="39">
        <v>5859</v>
      </c>
      <c r="B152" s="39" t="s">
        <v>46</v>
      </c>
      <c r="C152" s="39">
        <v>21000116244</v>
      </c>
      <c r="D152" s="40">
        <v>0</v>
      </c>
      <c r="E152" s="40" t="s">
        <v>1036</v>
      </c>
      <c r="F152" s="40" t="s">
        <v>2584</v>
      </c>
      <c r="G152" s="40">
        <v>2010104</v>
      </c>
      <c r="H152" s="40" t="s">
        <v>2096</v>
      </c>
      <c r="I152" s="40" t="s">
        <v>2376</v>
      </c>
      <c r="J152" s="40" t="s">
        <v>2824</v>
      </c>
      <c r="K152" s="40" t="s">
        <v>2825</v>
      </c>
      <c r="L152" s="40" t="s">
        <v>2826</v>
      </c>
      <c r="M152" s="42">
        <v>1575</v>
      </c>
      <c r="N152" s="42">
        <v>1464.1</v>
      </c>
      <c r="O152" s="42" t="s">
        <v>2588</v>
      </c>
      <c r="P152" s="42">
        <v>110.9</v>
      </c>
      <c r="Q152" s="42" t="s">
        <v>3093</v>
      </c>
      <c r="R152" s="42">
        <v>110.9</v>
      </c>
      <c r="S152" s="39">
        <v>20121031</v>
      </c>
      <c r="T152" s="40"/>
      <c r="U152" s="40" t="s">
        <v>3094</v>
      </c>
      <c r="V152" s="40">
        <v>4</v>
      </c>
      <c r="W152" s="40">
        <v>7</v>
      </c>
      <c r="X152" s="40" t="s">
        <v>2590</v>
      </c>
      <c r="Y152" s="40">
        <v>-63.65</v>
      </c>
      <c r="Z152" s="40" t="s">
        <v>2646</v>
      </c>
      <c r="AA152" s="40"/>
      <c r="AB152" s="40" t="s">
        <v>2828</v>
      </c>
      <c r="AC152" s="1" t="s">
        <v>58</v>
      </c>
    </row>
    <row r="153" ht="15" customHeight="1" spans="1:29">
      <c r="A153" s="39">
        <v>5860</v>
      </c>
      <c r="B153" s="39" t="s">
        <v>46</v>
      </c>
      <c r="C153" s="39">
        <v>21000033649</v>
      </c>
      <c r="D153" s="40">
        <v>0</v>
      </c>
      <c r="E153" s="40" t="s">
        <v>3095</v>
      </c>
      <c r="F153" s="40" t="s">
        <v>2837</v>
      </c>
      <c r="G153" s="40">
        <v>24208</v>
      </c>
      <c r="H153" s="40" t="s">
        <v>3007</v>
      </c>
      <c r="I153" s="40" t="s">
        <v>2881</v>
      </c>
      <c r="J153" s="40" t="s">
        <v>2585</v>
      </c>
      <c r="K153" s="40" t="s">
        <v>2586</v>
      </c>
      <c r="L153" s="40" t="s">
        <v>2998</v>
      </c>
      <c r="M153" s="42">
        <v>4170</v>
      </c>
      <c r="N153" s="42">
        <v>4044.9</v>
      </c>
      <c r="O153" s="42" t="s">
        <v>2588</v>
      </c>
      <c r="P153" s="42">
        <v>125.1</v>
      </c>
      <c r="Q153" s="42" t="s">
        <v>3096</v>
      </c>
      <c r="R153" s="42">
        <v>125.1</v>
      </c>
      <c r="S153" s="39">
        <v>19880630</v>
      </c>
      <c r="T153" s="40">
        <v>0</v>
      </c>
      <c r="U153" s="40" t="s">
        <v>3097</v>
      </c>
      <c r="V153" s="40">
        <v>10</v>
      </c>
      <c r="W153" s="40">
        <v>31</v>
      </c>
      <c r="X153" s="40" t="s">
        <v>2590</v>
      </c>
      <c r="Y153" s="40">
        <v>0</v>
      </c>
      <c r="Z153" s="40" t="s">
        <v>3098</v>
      </c>
      <c r="AA153" s="40"/>
      <c r="AB153" s="40" t="s">
        <v>2615</v>
      </c>
      <c r="AC153" s="1" t="s">
        <v>58</v>
      </c>
    </row>
    <row r="154" ht="15" customHeight="1" spans="1:29">
      <c r="A154" s="39">
        <v>5861</v>
      </c>
      <c r="B154" s="39" t="s">
        <v>46</v>
      </c>
      <c r="C154" s="39">
        <v>21000105952</v>
      </c>
      <c r="D154" s="40">
        <v>0</v>
      </c>
      <c r="E154" s="40" t="s">
        <v>725</v>
      </c>
      <c r="F154" s="40" t="s">
        <v>2623</v>
      </c>
      <c r="G154" s="40">
        <v>2201002</v>
      </c>
      <c r="H154" s="40" t="s">
        <v>2091</v>
      </c>
      <c r="I154" s="40" t="s">
        <v>2376</v>
      </c>
      <c r="J154" s="40" t="s">
        <v>2695</v>
      </c>
      <c r="K154" s="40" t="s">
        <v>2696</v>
      </c>
      <c r="L154" s="40" t="s">
        <v>3099</v>
      </c>
      <c r="M154" s="42">
        <v>84.3</v>
      </c>
      <c r="N154" s="42">
        <v>64.04</v>
      </c>
      <c r="O154" s="42" t="s">
        <v>2588</v>
      </c>
      <c r="P154" s="42">
        <v>20.26</v>
      </c>
      <c r="Q154" s="42" t="s">
        <v>3100</v>
      </c>
      <c r="R154" s="42">
        <v>20.26</v>
      </c>
      <c r="S154" s="39">
        <v>19990512</v>
      </c>
      <c r="T154" s="40"/>
      <c r="U154" s="40" t="s">
        <v>2698</v>
      </c>
      <c r="V154" s="40">
        <v>5</v>
      </c>
      <c r="W154" s="40">
        <v>20</v>
      </c>
      <c r="X154" s="40" t="s">
        <v>2590</v>
      </c>
      <c r="Y154" s="40">
        <v>-17.731</v>
      </c>
      <c r="Z154" s="40" t="s">
        <v>2805</v>
      </c>
      <c r="AA154" s="40"/>
      <c r="AB154" s="40" t="s">
        <v>2631</v>
      </c>
      <c r="AC154" s="1" t="s">
        <v>58</v>
      </c>
    </row>
    <row r="155" ht="15" customHeight="1" spans="1:29">
      <c r="A155" s="39">
        <v>5862</v>
      </c>
      <c r="B155" s="39" t="s">
        <v>46</v>
      </c>
      <c r="C155" s="39">
        <v>21000105949</v>
      </c>
      <c r="D155" s="40">
        <v>0</v>
      </c>
      <c r="E155" s="40" t="s">
        <v>3101</v>
      </c>
      <c r="F155" s="40" t="s">
        <v>2623</v>
      </c>
      <c r="G155" s="40">
        <v>2201002</v>
      </c>
      <c r="H155" s="40" t="s">
        <v>2091</v>
      </c>
      <c r="I155" s="40" t="s">
        <v>2376</v>
      </c>
      <c r="J155" s="40" t="s">
        <v>2695</v>
      </c>
      <c r="K155" s="40" t="s">
        <v>2696</v>
      </c>
      <c r="L155" s="40" t="s">
        <v>2627</v>
      </c>
      <c r="M155" s="42">
        <v>74.4</v>
      </c>
      <c r="N155" s="42">
        <v>56.52</v>
      </c>
      <c r="O155" s="42" t="s">
        <v>2588</v>
      </c>
      <c r="P155" s="42">
        <v>17.88</v>
      </c>
      <c r="Q155" s="42" t="s">
        <v>3102</v>
      </c>
      <c r="R155" s="42">
        <v>17.88</v>
      </c>
      <c r="S155" s="39">
        <v>19970305</v>
      </c>
      <c r="T155" s="40"/>
      <c r="U155" s="40" t="s">
        <v>3103</v>
      </c>
      <c r="V155" s="40">
        <v>5</v>
      </c>
      <c r="W155" s="40">
        <v>22</v>
      </c>
      <c r="X155" s="40" t="s">
        <v>2590</v>
      </c>
      <c r="Y155" s="40">
        <v>-15.648</v>
      </c>
      <c r="Z155" s="40" t="s">
        <v>3104</v>
      </c>
      <c r="AA155" s="40"/>
      <c r="AB155" s="40" t="s">
        <v>2631</v>
      </c>
      <c r="AC155" s="1" t="s">
        <v>58</v>
      </c>
    </row>
    <row r="156" ht="15" customHeight="1" spans="1:29">
      <c r="A156" s="39">
        <v>5863</v>
      </c>
      <c r="B156" s="39" t="s">
        <v>46</v>
      </c>
      <c r="C156" s="39">
        <v>21000033564</v>
      </c>
      <c r="D156" s="40">
        <v>0</v>
      </c>
      <c r="E156" s="40" t="s">
        <v>3036</v>
      </c>
      <c r="F156" s="40" t="s">
        <v>2837</v>
      </c>
      <c r="G156" s="40">
        <v>24203</v>
      </c>
      <c r="H156" s="40" t="s">
        <v>2944</v>
      </c>
      <c r="I156" s="40" t="s">
        <v>2881</v>
      </c>
      <c r="J156" s="40" t="s">
        <v>2585</v>
      </c>
      <c r="K156" s="40" t="s">
        <v>2586</v>
      </c>
      <c r="L156" s="40" t="s">
        <v>2945</v>
      </c>
      <c r="M156" s="42">
        <v>29960</v>
      </c>
      <c r="N156" s="42">
        <v>29061.2</v>
      </c>
      <c r="O156" s="42" t="s">
        <v>2588</v>
      </c>
      <c r="P156" s="42">
        <v>898.8</v>
      </c>
      <c r="Q156" s="42" t="s">
        <v>3105</v>
      </c>
      <c r="R156" s="42">
        <v>898.8</v>
      </c>
      <c r="S156" s="39">
        <v>19881014</v>
      </c>
      <c r="T156" s="40">
        <v>0</v>
      </c>
      <c r="U156" s="40" t="s">
        <v>3106</v>
      </c>
      <c r="V156" s="40">
        <v>10</v>
      </c>
      <c r="W156" s="40">
        <v>31</v>
      </c>
      <c r="X156" s="40" t="s">
        <v>2590</v>
      </c>
      <c r="Y156" s="40">
        <v>0</v>
      </c>
      <c r="Z156" s="40" t="s">
        <v>3107</v>
      </c>
      <c r="AA156" s="40"/>
      <c r="AB156" s="40" t="s">
        <v>2615</v>
      </c>
      <c r="AC156" s="1" t="s">
        <v>58</v>
      </c>
    </row>
    <row r="157" ht="15" customHeight="1" spans="1:29">
      <c r="A157" s="39">
        <v>5864</v>
      </c>
      <c r="B157" s="39" t="s">
        <v>46</v>
      </c>
      <c r="C157" s="39">
        <v>21000106061</v>
      </c>
      <c r="D157" s="40">
        <v>0</v>
      </c>
      <c r="E157" s="40" t="s">
        <v>725</v>
      </c>
      <c r="F157" s="40" t="s">
        <v>2623</v>
      </c>
      <c r="G157" s="40">
        <v>2201002</v>
      </c>
      <c r="H157" s="40" t="s">
        <v>2091</v>
      </c>
      <c r="I157" s="40" t="s">
        <v>2376</v>
      </c>
      <c r="J157" s="40" t="s">
        <v>2748</v>
      </c>
      <c r="K157" s="40" t="s">
        <v>2749</v>
      </c>
      <c r="L157" s="40" t="s">
        <v>2627</v>
      </c>
      <c r="M157" s="42">
        <v>84.3</v>
      </c>
      <c r="N157" s="42">
        <v>64.04</v>
      </c>
      <c r="O157" s="42" t="s">
        <v>2588</v>
      </c>
      <c r="P157" s="42">
        <v>20.26</v>
      </c>
      <c r="Q157" s="42" t="s">
        <v>3108</v>
      </c>
      <c r="R157" s="42">
        <v>20.26</v>
      </c>
      <c r="S157" s="39">
        <v>20040510</v>
      </c>
      <c r="T157" s="40"/>
      <c r="U157" s="40" t="s">
        <v>3109</v>
      </c>
      <c r="V157" s="40">
        <v>5</v>
      </c>
      <c r="W157" s="40">
        <v>15</v>
      </c>
      <c r="X157" s="40" t="s">
        <v>2590</v>
      </c>
      <c r="Y157" s="40">
        <v>-17.731</v>
      </c>
      <c r="Z157" s="40" t="s">
        <v>2805</v>
      </c>
      <c r="AA157" s="40"/>
      <c r="AB157" s="40" t="s">
        <v>2631</v>
      </c>
      <c r="AC157" s="1" t="s">
        <v>58</v>
      </c>
    </row>
    <row r="158" ht="15" customHeight="1" spans="1:29">
      <c r="A158" s="39">
        <v>5865</v>
      </c>
      <c r="B158" s="39" t="s">
        <v>46</v>
      </c>
      <c r="C158" s="39">
        <v>21000135313</v>
      </c>
      <c r="D158" s="40">
        <v>0</v>
      </c>
      <c r="E158" s="40" t="s">
        <v>3110</v>
      </c>
      <c r="F158" s="40" t="s">
        <v>2623</v>
      </c>
      <c r="G158" s="40">
        <v>2201005</v>
      </c>
      <c r="H158" s="40" t="s">
        <v>2761</v>
      </c>
      <c r="I158" s="40" t="s">
        <v>2376</v>
      </c>
      <c r="J158" s="40" t="s">
        <v>2625</v>
      </c>
      <c r="K158" s="40" t="s">
        <v>2626</v>
      </c>
      <c r="L158" s="40" t="s">
        <v>2627</v>
      </c>
      <c r="M158" s="42">
        <v>286.33</v>
      </c>
      <c r="N158" s="42">
        <v>208.32</v>
      </c>
      <c r="O158" s="42" t="s">
        <v>2588</v>
      </c>
      <c r="P158" s="42">
        <v>78.01</v>
      </c>
      <c r="Q158" s="42" t="s">
        <v>3111</v>
      </c>
      <c r="R158" s="42">
        <v>78.01</v>
      </c>
      <c r="S158" s="39">
        <v>20101112</v>
      </c>
      <c r="T158" s="40"/>
      <c r="U158" s="40" t="s">
        <v>3112</v>
      </c>
      <c r="V158" s="40">
        <v>5</v>
      </c>
      <c r="W158" s="40">
        <v>9</v>
      </c>
      <c r="X158" s="40" t="s">
        <v>2590</v>
      </c>
      <c r="Y158" s="40">
        <v>-69.4201</v>
      </c>
      <c r="Z158" s="40" t="s">
        <v>3113</v>
      </c>
      <c r="AA158" s="40"/>
      <c r="AB158" s="40" t="s">
        <v>2631</v>
      </c>
      <c r="AC158" s="1" t="s">
        <v>58</v>
      </c>
    </row>
    <row r="159" ht="15" customHeight="1" spans="1:29">
      <c r="A159" s="39">
        <v>5866</v>
      </c>
      <c r="B159" s="39" t="s">
        <v>46</v>
      </c>
      <c r="C159" s="39">
        <v>21000105588</v>
      </c>
      <c r="D159" s="40">
        <v>0</v>
      </c>
      <c r="E159" s="40" t="s">
        <v>813</v>
      </c>
      <c r="F159" s="40" t="s">
        <v>2584</v>
      </c>
      <c r="G159" s="40">
        <v>2010601</v>
      </c>
      <c r="H159" s="40" t="s">
        <v>2269</v>
      </c>
      <c r="I159" s="40" t="s">
        <v>2376</v>
      </c>
      <c r="J159" s="40" t="s">
        <v>2740</v>
      </c>
      <c r="K159" s="40" t="s">
        <v>2741</v>
      </c>
      <c r="L159" s="40" t="s">
        <v>2742</v>
      </c>
      <c r="M159" s="42">
        <v>78.3</v>
      </c>
      <c r="N159" s="42">
        <v>74.38</v>
      </c>
      <c r="O159" s="42" t="s">
        <v>2588</v>
      </c>
      <c r="P159" s="42">
        <v>3.92</v>
      </c>
      <c r="Q159" s="42" t="s">
        <v>3114</v>
      </c>
      <c r="R159" s="42">
        <v>3.92</v>
      </c>
      <c r="S159" s="39">
        <v>20071218</v>
      </c>
      <c r="T159" s="40"/>
      <c r="U159" s="40" t="s">
        <v>3115</v>
      </c>
      <c r="V159" s="40">
        <v>4</v>
      </c>
      <c r="W159" s="40">
        <v>11</v>
      </c>
      <c r="X159" s="40" t="s">
        <v>2590</v>
      </c>
      <c r="Y159" s="40">
        <v>-1.571</v>
      </c>
      <c r="Z159" s="40" t="s">
        <v>3116</v>
      </c>
      <c r="AA159" s="40"/>
      <c r="AB159" s="40" t="s">
        <v>2753</v>
      </c>
      <c r="AC159" s="1" t="s">
        <v>58</v>
      </c>
    </row>
    <row r="160" ht="15" customHeight="1" spans="1:29">
      <c r="A160" s="39">
        <v>5867</v>
      </c>
      <c r="B160" s="39" t="s">
        <v>46</v>
      </c>
      <c r="C160" s="39">
        <v>21000116374</v>
      </c>
      <c r="D160" s="40">
        <v>0</v>
      </c>
      <c r="E160" s="40" t="s">
        <v>3117</v>
      </c>
      <c r="F160" s="40" t="s">
        <v>2584</v>
      </c>
      <c r="G160" s="40">
        <v>2010601</v>
      </c>
      <c r="H160" s="40" t="s">
        <v>2269</v>
      </c>
      <c r="I160" s="40" t="s">
        <v>2376</v>
      </c>
      <c r="J160" s="40" t="s">
        <v>2824</v>
      </c>
      <c r="K160" s="40" t="s">
        <v>2825</v>
      </c>
      <c r="L160" s="40" t="s">
        <v>2826</v>
      </c>
      <c r="M160" s="42">
        <v>39</v>
      </c>
      <c r="N160" s="42">
        <v>36.26</v>
      </c>
      <c r="O160" s="42" t="s">
        <v>2588</v>
      </c>
      <c r="P160" s="42">
        <v>2.74</v>
      </c>
      <c r="Q160" s="42" t="s">
        <v>3118</v>
      </c>
      <c r="R160" s="42">
        <v>2.74</v>
      </c>
      <c r="S160" s="39">
        <v>20050926</v>
      </c>
      <c r="T160" s="40"/>
      <c r="U160" s="40" t="s">
        <v>3119</v>
      </c>
      <c r="V160" s="40">
        <v>4</v>
      </c>
      <c r="W160" s="40">
        <v>14</v>
      </c>
      <c r="X160" s="40" t="s">
        <v>2590</v>
      </c>
      <c r="Y160" s="40">
        <v>-1.57</v>
      </c>
      <c r="Z160" s="40" t="s">
        <v>2673</v>
      </c>
      <c r="AA160" s="40"/>
      <c r="AB160" s="40" t="s">
        <v>2828</v>
      </c>
      <c r="AC160" s="1" t="s">
        <v>58</v>
      </c>
    </row>
    <row r="161" ht="15" customHeight="1" spans="1:29">
      <c r="A161" s="39">
        <v>5868</v>
      </c>
      <c r="B161" s="39" t="s">
        <v>46</v>
      </c>
      <c r="C161" s="39">
        <v>21000105296</v>
      </c>
      <c r="D161" s="40">
        <v>0</v>
      </c>
      <c r="E161" s="40" t="s">
        <v>1036</v>
      </c>
      <c r="F161" s="40" t="s">
        <v>2584</v>
      </c>
      <c r="G161" s="40">
        <v>2010104</v>
      </c>
      <c r="H161" s="40" t="s">
        <v>2096</v>
      </c>
      <c r="I161" s="40" t="s">
        <v>2376</v>
      </c>
      <c r="J161" s="40" t="s">
        <v>2740</v>
      </c>
      <c r="K161" s="40" t="s">
        <v>2741</v>
      </c>
      <c r="L161" s="40" t="s">
        <v>2742</v>
      </c>
      <c r="M161" s="42">
        <v>103.5</v>
      </c>
      <c r="N161" s="42">
        <v>98.31</v>
      </c>
      <c r="O161" s="42" t="s">
        <v>2588</v>
      </c>
      <c r="P161" s="42">
        <v>5.19</v>
      </c>
      <c r="Q161" s="42" t="s">
        <v>3120</v>
      </c>
      <c r="R161" s="42">
        <v>5.19</v>
      </c>
      <c r="S161" s="39">
        <v>20071210</v>
      </c>
      <c r="T161" s="40"/>
      <c r="U161" s="40" t="s">
        <v>3121</v>
      </c>
      <c r="V161" s="40">
        <v>4</v>
      </c>
      <c r="W161" s="40">
        <v>11</v>
      </c>
      <c r="X161" s="40" t="s">
        <v>2590</v>
      </c>
      <c r="Y161" s="40">
        <v>-2.085</v>
      </c>
      <c r="Z161" s="40" t="s">
        <v>2591</v>
      </c>
      <c r="AA161" s="40"/>
      <c r="AB161" s="40" t="s">
        <v>2753</v>
      </c>
      <c r="AC161" s="1" t="s">
        <v>58</v>
      </c>
    </row>
    <row r="162" ht="15" customHeight="1" spans="1:29">
      <c r="A162" s="39">
        <v>5869</v>
      </c>
      <c r="B162" s="39" t="s">
        <v>46</v>
      </c>
      <c r="C162" s="39">
        <v>21000033569</v>
      </c>
      <c r="D162" s="40">
        <v>0</v>
      </c>
      <c r="E162" s="40" t="s">
        <v>3122</v>
      </c>
      <c r="F162" s="40" t="s">
        <v>2837</v>
      </c>
      <c r="G162" s="40">
        <v>24220</v>
      </c>
      <c r="H162" s="40" t="s">
        <v>2087</v>
      </c>
      <c r="I162" s="40" t="s">
        <v>2852</v>
      </c>
      <c r="J162" s="40" t="s">
        <v>2585</v>
      </c>
      <c r="K162" s="40" t="s">
        <v>2586</v>
      </c>
      <c r="L162" s="40" t="s">
        <v>2998</v>
      </c>
      <c r="M162" s="42">
        <v>144120</v>
      </c>
      <c r="N162" s="42">
        <v>139796.4</v>
      </c>
      <c r="O162" s="42" t="s">
        <v>2588</v>
      </c>
      <c r="P162" s="42">
        <v>4323.6</v>
      </c>
      <c r="Q162" s="42" t="s">
        <v>3123</v>
      </c>
      <c r="R162" s="42">
        <v>4323.6</v>
      </c>
      <c r="S162" s="39">
        <v>19881014</v>
      </c>
      <c r="T162" s="40">
        <v>0</v>
      </c>
      <c r="U162" s="40" t="s">
        <v>3124</v>
      </c>
      <c r="V162" s="40">
        <v>10</v>
      </c>
      <c r="W162" s="40">
        <v>31</v>
      </c>
      <c r="X162" s="40" t="s">
        <v>2590</v>
      </c>
      <c r="Y162" s="40">
        <v>0</v>
      </c>
      <c r="Z162" s="40" t="s">
        <v>2948</v>
      </c>
      <c r="AA162" s="40"/>
      <c r="AB162" s="40" t="s">
        <v>2615</v>
      </c>
      <c r="AC162" s="1" t="s">
        <v>58</v>
      </c>
    </row>
    <row r="163" ht="15" customHeight="1" spans="1:29">
      <c r="A163" s="39">
        <v>5870</v>
      </c>
      <c r="B163" s="39" t="s">
        <v>46</v>
      </c>
      <c r="C163" s="39">
        <v>21000116243</v>
      </c>
      <c r="D163" s="40">
        <v>0</v>
      </c>
      <c r="E163" s="40" t="s">
        <v>1036</v>
      </c>
      <c r="F163" s="40" t="s">
        <v>2584</v>
      </c>
      <c r="G163" s="40">
        <v>2010104</v>
      </c>
      <c r="H163" s="40" t="s">
        <v>2096</v>
      </c>
      <c r="I163" s="40" t="s">
        <v>2376</v>
      </c>
      <c r="J163" s="40" t="s">
        <v>2689</v>
      </c>
      <c r="K163" s="40" t="s">
        <v>2690</v>
      </c>
      <c r="L163" s="40" t="s">
        <v>2595</v>
      </c>
      <c r="M163" s="42">
        <v>1575</v>
      </c>
      <c r="N163" s="42">
        <v>1464.1</v>
      </c>
      <c r="O163" s="42" t="s">
        <v>2588</v>
      </c>
      <c r="P163" s="42">
        <v>110.9</v>
      </c>
      <c r="Q163" s="42" t="s">
        <v>3125</v>
      </c>
      <c r="R163" s="42">
        <v>110.9</v>
      </c>
      <c r="S163" s="39">
        <v>20121031</v>
      </c>
      <c r="T163" s="40"/>
      <c r="U163" s="40" t="s">
        <v>3094</v>
      </c>
      <c r="V163" s="40">
        <v>4</v>
      </c>
      <c r="W163" s="40">
        <v>7</v>
      </c>
      <c r="X163" s="40" t="s">
        <v>2590</v>
      </c>
      <c r="Y163" s="40">
        <v>-63.65</v>
      </c>
      <c r="Z163" s="40" t="s">
        <v>2646</v>
      </c>
      <c r="AA163" s="40"/>
      <c r="AB163" s="40" t="s">
        <v>2592</v>
      </c>
      <c r="AC163" s="1" t="s">
        <v>58</v>
      </c>
    </row>
    <row r="164" ht="15" customHeight="1" spans="1:29">
      <c r="A164" s="39">
        <v>5871</v>
      </c>
      <c r="B164" s="39" t="s">
        <v>46</v>
      </c>
      <c r="C164" s="39">
        <v>21000069743</v>
      </c>
      <c r="D164" s="40">
        <v>0</v>
      </c>
      <c r="E164" s="40" t="s">
        <v>1036</v>
      </c>
      <c r="F164" s="40" t="s">
        <v>2584</v>
      </c>
      <c r="G164" s="40">
        <v>2010104</v>
      </c>
      <c r="H164" s="40" t="s">
        <v>2096</v>
      </c>
      <c r="I164" s="40" t="s">
        <v>2376</v>
      </c>
      <c r="J164" s="40" t="s">
        <v>2689</v>
      </c>
      <c r="K164" s="40" t="s">
        <v>2690</v>
      </c>
      <c r="L164" s="40" t="s">
        <v>2595</v>
      </c>
      <c r="M164" s="42">
        <v>4700.86</v>
      </c>
      <c r="N164" s="42">
        <v>4559.83</v>
      </c>
      <c r="O164" s="42" t="s">
        <v>2588</v>
      </c>
      <c r="P164" s="42">
        <v>141.03</v>
      </c>
      <c r="Q164" s="42" t="s">
        <v>3126</v>
      </c>
      <c r="R164" s="42">
        <v>141.03</v>
      </c>
      <c r="S164" s="39">
        <v>20121225</v>
      </c>
      <c r="T164" s="40"/>
      <c r="U164" s="40" t="s">
        <v>2456</v>
      </c>
      <c r="V164" s="40">
        <v>4</v>
      </c>
      <c r="W164" s="40">
        <v>6</v>
      </c>
      <c r="X164" s="40" t="s">
        <v>2590</v>
      </c>
      <c r="Y164" s="40">
        <v>-0.0042</v>
      </c>
      <c r="Z164" s="40" t="s">
        <v>2621</v>
      </c>
      <c r="AA164" s="40"/>
      <c r="AB164" s="40" t="s">
        <v>2592</v>
      </c>
      <c r="AC164" s="1" t="s">
        <v>58</v>
      </c>
    </row>
    <row r="165" ht="15" customHeight="1" spans="1:29">
      <c r="A165" s="39">
        <v>5872</v>
      </c>
      <c r="B165" s="39" t="s">
        <v>46</v>
      </c>
      <c r="C165" s="39">
        <v>21000069738</v>
      </c>
      <c r="D165" s="40">
        <v>0</v>
      </c>
      <c r="E165" s="40" t="s">
        <v>1036</v>
      </c>
      <c r="F165" s="40" t="s">
        <v>2584</v>
      </c>
      <c r="G165" s="40">
        <v>2010104</v>
      </c>
      <c r="H165" s="40" t="s">
        <v>2096</v>
      </c>
      <c r="I165" s="40" t="s">
        <v>2376</v>
      </c>
      <c r="J165" s="40" t="s">
        <v>2689</v>
      </c>
      <c r="K165" s="40" t="s">
        <v>2690</v>
      </c>
      <c r="L165" s="40" t="s">
        <v>2595</v>
      </c>
      <c r="M165" s="42">
        <v>4700.86</v>
      </c>
      <c r="N165" s="42">
        <v>4559.83</v>
      </c>
      <c r="O165" s="42" t="s">
        <v>2588</v>
      </c>
      <c r="P165" s="42">
        <v>141.03</v>
      </c>
      <c r="Q165" s="42" t="s">
        <v>3127</v>
      </c>
      <c r="R165" s="42">
        <v>141.03</v>
      </c>
      <c r="S165" s="39">
        <v>20121225</v>
      </c>
      <c r="T165" s="40"/>
      <c r="U165" s="40" t="s">
        <v>2456</v>
      </c>
      <c r="V165" s="40">
        <v>4</v>
      </c>
      <c r="W165" s="40">
        <v>6</v>
      </c>
      <c r="X165" s="40" t="s">
        <v>2590</v>
      </c>
      <c r="Y165" s="40">
        <v>-0.0042</v>
      </c>
      <c r="Z165" s="40" t="s">
        <v>2621</v>
      </c>
      <c r="AA165" s="40"/>
      <c r="AB165" s="40" t="s">
        <v>2592</v>
      </c>
      <c r="AC165" s="1" t="s">
        <v>58</v>
      </c>
    </row>
    <row r="166" ht="15" customHeight="1" spans="1:29">
      <c r="A166" s="39">
        <v>5873</v>
      </c>
      <c r="B166" s="39" t="s">
        <v>46</v>
      </c>
      <c r="C166" s="39">
        <v>21000105329</v>
      </c>
      <c r="D166" s="40">
        <v>0</v>
      </c>
      <c r="E166" s="40" t="s">
        <v>3128</v>
      </c>
      <c r="F166" s="40" t="s">
        <v>2584</v>
      </c>
      <c r="G166" s="40">
        <v>2010104</v>
      </c>
      <c r="H166" s="40" t="s">
        <v>2096</v>
      </c>
      <c r="I166" s="40" t="s">
        <v>2376</v>
      </c>
      <c r="J166" s="40" t="s">
        <v>2585</v>
      </c>
      <c r="K166" s="40" t="s">
        <v>2586</v>
      </c>
      <c r="L166" s="40" t="s">
        <v>2587</v>
      </c>
      <c r="M166" s="42">
        <v>150</v>
      </c>
      <c r="N166" s="42">
        <v>142.49</v>
      </c>
      <c r="O166" s="42" t="s">
        <v>2588</v>
      </c>
      <c r="P166" s="42">
        <v>7.51</v>
      </c>
      <c r="Q166" s="42" t="s">
        <v>3129</v>
      </c>
      <c r="R166" s="42">
        <v>7.51</v>
      </c>
      <c r="S166" s="39">
        <v>20080116</v>
      </c>
      <c r="T166" s="40"/>
      <c r="U166" s="40" t="s">
        <v>3130</v>
      </c>
      <c r="V166" s="40">
        <v>4</v>
      </c>
      <c r="W166" s="40">
        <v>11</v>
      </c>
      <c r="X166" s="40" t="s">
        <v>2590</v>
      </c>
      <c r="Y166" s="40">
        <v>-3.01</v>
      </c>
      <c r="Z166" s="40" t="s">
        <v>356</v>
      </c>
      <c r="AA166" s="40"/>
      <c r="AB166" s="40" t="s">
        <v>2592</v>
      </c>
      <c r="AC166" s="1" t="s">
        <v>58</v>
      </c>
    </row>
    <row r="167" ht="15" customHeight="1" spans="1:29">
      <c r="A167" s="39">
        <v>5874</v>
      </c>
      <c r="B167" s="39" t="s">
        <v>46</v>
      </c>
      <c r="C167" s="39">
        <v>21000106125</v>
      </c>
      <c r="D167" s="40">
        <v>0</v>
      </c>
      <c r="E167" s="40" t="s">
        <v>2657</v>
      </c>
      <c r="F167" s="40" t="s">
        <v>2623</v>
      </c>
      <c r="G167" s="40">
        <v>2201002</v>
      </c>
      <c r="H167" s="40" t="s">
        <v>2091</v>
      </c>
      <c r="I167" s="40" t="s">
        <v>2376</v>
      </c>
      <c r="J167" s="40" t="s">
        <v>2643</v>
      </c>
      <c r="K167" s="40" t="s">
        <v>2644</v>
      </c>
      <c r="L167" s="40" t="s">
        <v>2660</v>
      </c>
      <c r="M167" s="42">
        <v>60.3</v>
      </c>
      <c r="N167" s="42">
        <v>45.82</v>
      </c>
      <c r="O167" s="42" t="s">
        <v>2588</v>
      </c>
      <c r="P167" s="42">
        <v>14.48</v>
      </c>
      <c r="Q167" s="42" t="s">
        <v>3131</v>
      </c>
      <c r="R167" s="42">
        <v>14.48</v>
      </c>
      <c r="S167" s="39">
        <v>20040917</v>
      </c>
      <c r="T167" s="40"/>
      <c r="U167" s="40" t="s">
        <v>2662</v>
      </c>
      <c r="V167" s="40">
        <v>5</v>
      </c>
      <c r="W167" s="40">
        <v>15</v>
      </c>
      <c r="X167" s="40" t="s">
        <v>2590</v>
      </c>
      <c r="Y167" s="40">
        <v>-12.671</v>
      </c>
      <c r="Z167" s="40" t="s">
        <v>3132</v>
      </c>
      <c r="AA167" s="40"/>
      <c r="AB167" s="40" t="s">
        <v>2592</v>
      </c>
      <c r="AC167" s="1" t="s">
        <v>58</v>
      </c>
    </row>
    <row r="168" ht="15" customHeight="1" spans="1:29">
      <c r="A168" s="39">
        <v>5875</v>
      </c>
      <c r="B168" s="39" t="s">
        <v>46</v>
      </c>
      <c r="C168" s="39">
        <v>21000106484</v>
      </c>
      <c r="D168" s="40">
        <v>0</v>
      </c>
      <c r="E168" s="40" t="s">
        <v>3133</v>
      </c>
      <c r="F168" s="40" t="s">
        <v>2837</v>
      </c>
      <c r="G168" s="40">
        <v>2400402</v>
      </c>
      <c r="H168" s="40" t="s">
        <v>2838</v>
      </c>
      <c r="I168" s="40" t="s">
        <v>2881</v>
      </c>
      <c r="J168" s="40" t="s">
        <v>2680</v>
      </c>
      <c r="K168" s="40" t="s">
        <v>2681</v>
      </c>
      <c r="L168" s="40" t="s">
        <v>2839</v>
      </c>
      <c r="M168" s="42">
        <v>150</v>
      </c>
      <c r="N168" s="42">
        <v>56.99</v>
      </c>
      <c r="O168" s="42" t="s">
        <v>2588</v>
      </c>
      <c r="P168" s="42">
        <v>93.01</v>
      </c>
      <c r="Q168" s="42" t="s">
        <v>3134</v>
      </c>
      <c r="R168" s="42">
        <v>93.01</v>
      </c>
      <c r="S168" s="39">
        <v>20030706</v>
      </c>
      <c r="T168" s="40"/>
      <c r="U168" s="40" t="s">
        <v>3135</v>
      </c>
      <c r="V168" s="40">
        <v>10</v>
      </c>
      <c r="W168" s="40">
        <v>16</v>
      </c>
      <c r="X168" s="40" t="s">
        <v>2590</v>
      </c>
      <c r="Y168" s="40">
        <v>-88.51</v>
      </c>
      <c r="Z168" s="40" t="s">
        <v>3136</v>
      </c>
      <c r="AA168" s="40"/>
      <c r="AB168" s="40" t="s">
        <v>2842</v>
      </c>
      <c r="AC168" s="1" t="s">
        <v>58</v>
      </c>
    </row>
    <row r="169" ht="15" customHeight="1" spans="1:29">
      <c r="A169" s="39">
        <v>5876</v>
      </c>
      <c r="B169" s="39" t="s">
        <v>46</v>
      </c>
      <c r="C169" s="39">
        <v>21000023959</v>
      </c>
      <c r="D169" s="40">
        <v>0</v>
      </c>
      <c r="E169" s="40" t="s">
        <v>3137</v>
      </c>
      <c r="F169" s="40" t="s">
        <v>3138</v>
      </c>
      <c r="G169" s="40">
        <v>22002</v>
      </c>
      <c r="H169" s="40" t="s">
        <v>3139</v>
      </c>
      <c r="I169" s="40" t="s">
        <v>2886</v>
      </c>
      <c r="J169" s="40" t="s">
        <v>2658</v>
      </c>
      <c r="K169" s="40" t="s">
        <v>2659</v>
      </c>
      <c r="L169" s="40" t="s">
        <v>3140</v>
      </c>
      <c r="M169" s="42">
        <v>46310</v>
      </c>
      <c r="N169" s="42">
        <v>39286.3</v>
      </c>
      <c r="O169" s="42" t="s">
        <v>2588</v>
      </c>
      <c r="P169" s="42">
        <v>7023.7</v>
      </c>
      <c r="Q169" s="42" t="s">
        <v>3141</v>
      </c>
      <c r="R169" s="42">
        <v>7023.7</v>
      </c>
      <c r="S169" s="39">
        <v>20011225</v>
      </c>
      <c r="T169" s="40"/>
      <c r="U169" s="40" t="s">
        <v>3142</v>
      </c>
      <c r="V169" s="40">
        <v>20</v>
      </c>
      <c r="W169" s="40">
        <v>17</v>
      </c>
      <c r="X169" s="40"/>
      <c r="Y169" s="40">
        <v>-5634.4</v>
      </c>
      <c r="Z169" s="40" t="s">
        <v>3143</v>
      </c>
      <c r="AA169" s="40" t="s">
        <v>3144</v>
      </c>
      <c r="AB169" s="40" t="s">
        <v>3145</v>
      </c>
      <c r="AC169" s="1" t="s">
        <v>58</v>
      </c>
    </row>
    <row r="170" ht="15" customHeight="1" spans="1:29">
      <c r="A170" s="39">
        <v>5877</v>
      </c>
      <c r="B170" s="39" t="s">
        <v>46</v>
      </c>
      <c r="C170" s="39">
        <v>21000023972</v>
      </c>
      <c r="D170" s="40">
        <v>0</v>
      </c>
      <c r="E170" s="40" t="s">
        <v>3137</v>
      </c>
      <c r="F170" s="40" t="s">
        <v>3138</v>
      </c>
      <c r="G170" s="40">
        <v>22002</v>
      </c>
      <c r="H170" s="40" t="s">
        <v>3139</v>
      </c>
      <c r="I170" s="40" t="s">
        <v>2886</v>
      </c>
      <c r="J170" s="40" t="s">
        <v>2658</v>
      </c>
      <c r="K170" s="40" t="s">
        <v>2659</v>
      </c>
      <c r="L170" s="40" t="s">
        <v>3140</v>
      </c>
      <c r="M170" s="42">
        <v>56200</v>
      </c>
      <c r="N170" s="42">
        <v>47677.01</v>
      </c>
      <c r="O170" s="42" t="s">
        <v>2588</v>
      </c>
      <c r="P170" s="42">
        <v>8522.99</v>
      </c>
      <c r="Q170" s="42" t="s">
        <v>3146</v>
      </c>
      <c r="R170" s="42">
        <v>8522.99</v>
      </c>
      <c r="S170" s="39">
        <v>20011225</v>
      </c>
      <c r="T170" s="40"/>
      <c r="U170" s="40" t="s">
        <v>3147</v>
      </c>
      <c r="V170" s="40">
        <v>20</v>
      </c>
      <c r="W170" s="40">
        <v>17</v>
      </c>
      <c r="X170" s="40"/>
      <c r="Y170" s="40">
        <v>-6836.99</v>
      </c>
      <c r="Z170" s="40" t="s">
        <v>3148</v>
      </c>
      <c r="AA170" s="40" t="s">
        <v>3144</v>
      </c>
      <c r="AB170" s="40" t="s">
        <v>3145</v>
      </c>
      <c r="AC170" s="1" t="s">
        <v>58</v>
      </c>
    </row>
    <row r="171" ht="15" customHeight="1" spans="1:29">
      <c r="A171" s="39">
        <v>5878</v>
      </c>
      <c r="B171" s="39" t="s">
        <v>46</v>
      </c>
      <c r="C171" s="39">
        <v>36000000509</v>
      </c>
      <c r="D171" s="40">
        <v>0</v>
      </c>
      <c r="E171" s="40" t="s">
        <v>2700</v>
      </c>
      <c r="F171" s="40" t="s">
        <v>2623</v>
      </c>
      <c r="G171" s="40">
        <v>3100301</v>
      </c>
      <c r="H171" s="40" t="s">
        <v>2701</v>
      </c>
      <c r="I171" s="40" t="s">
        <v>2702</v>
      </c>
      <c r="J171" s="40" t="s">
        <v>2703</v>
      </c>
      <c r="K171" s="40" t="s">
        <v>2704</v>
      </c>
      <c r="L171" s="40" t="s">
        <v>2660</v>
      </c>
      <c r="M171" s="42">
        <v>1892180</v>
      </c>
      <c r="N171" s="42">
        <v>1835414.6</v>
      </c>
      <c r="O171" s="42" t="s">
        <v>2588</v>
      </c>
      <c r="P171" s="42">
        <v>56765.4</v>
      </c>
      <c r="Q171" s="42" t="s">
        <v>3149</v>
      </c>
      <c r="R171" s="42">
        <v>56765.4</v>
      </c>
      <c r="S171" s="39">
        <v>19850714</v>
      </c>
      <c r="T171" s="40" t="s">
        <v>2501</v>
      </c>
      <c r="U171" s="40" t="s">
        <v>3150</v>
      </c>
      <c r="V171" s="40">
        <v>12</v>
      </c>
      <c r="W171" s="40">
        <v>34</v>
      </c>
      <c r="X171" s="40" t="s">
        <v>2590</v>
      </c>
      <c r="Y171" s="40">
        <v>0</v>
      </c>
      <c r="Z171" s="40" t="s">
        <v>2707</v>
      </c>
      <c r="AA171" s="40"/>
      <c r="AB171" s="40" t="s">
        <v>2592</v>
      </c>
      <c r="AC171" s="1" t="s">
        <v>58</v>
      </c>
    </row>
    <row r="172" ht="15" customHeight="1" spans="1:29">
      <c r="A172" s="39">
        <v>5879</v>
      </c>
      <c r="B172" s="39" t="s">
        <v>46</v>
      </c>
      <c r="C172" s="39">
        <v>36000000510</v>
      </c>
      <c r="D172" s="40">
        <v>0</v>
      </c>
      <c r="E172" s="40" t="s">
        <v>2700</v>
      </c>
      <c r="F172" s="40" t="s">
        <v>2623</v>
      </c>
      <c r="G172" s="40">
        <v>3100301</v>
      </c>
      <c r="H172" s="40" t="s">
        <v>2701</v>
      </c>
      <c r="I172" s="40" t="s">
        <v>2702</v>
      </c>
      <c r="J172" s="40" t="s">
        <v>2703</v>
      </c>
      <c r="K172" s="40" t="s">
        <v>2704</v>
      </c>
      <c r="L172" s="40" t="s">
        <v>2660</v>
      </c>
      <c r="M172" s="42">
        <v>1892180</v>
      </c>
      <c r="N172" s="42">
        <v>1835414.6</v>
      </c>
      <c r="O172" s="42" t="s">
        <v>2588</v>
      </c>
      <c r="P172" s="42">
        <v>56765.4</v>
      </c>
      <c r="Q172" s="42" t="s">
        <v>3151</v>
      </c>
      <c r="R172" s="42">
        <v>56765.4</v>
      </c>
      <c r="S172" s="39">
        <v>19850714</v>
      </c>
      <c r="T172" s="40" t="s">
        <v>2502</v>
      </c>
      <c r="U172" s="40" t="s">
        <v>3150</v>
      </c>
      <c r="V172" s="40">
        <v>12</v>
      </c>
      <c r="W172" s="40">
        <v>34</v>
      </c>
      <c r="X172" s="40" t="s">
        <v>2590</v>
      </c>
      <c r="Y172" s="40">
        <v>0</v>
      </c>
      <c r="Z172" s="40" t="s">
        <v>2707</v>
      </c>
      <c r="AA172" s="40"/>
      <c r="AB172" s="40" t="s">
        <v>2592</v>
      </c>
      <c r="AC172" s="1" t="s">
        <v>58</v>
      </c>
    </row>
    <row r="173" ht="15" customHeight="1" spans="1:29">
      <c r="A173" s="39">
        <v>5880</v>
      </c>
      <c r="B173" s="39" t="s">
        <v>46</v>
      </c>
      <c r="C173" s="39">
        <v>21000135423</v>
      </c>
      <c r="D173" s="40">
        <v>0</v>
      </c>
      <c r="E173" s="40" t="s">
        <v>2814</v>
      </c>
      <c r="F173" s="40" t="s">
        <v>2584</v>
      </c>
      <c r="G173" s="40">
        <v>2320901</v>
      </c>
      <c r="H173" s="40" t="s">
        <v>2264</v>
      </c>
      <c r="I173" s="40" t="s">
        <v>2376</v>
      </c>
      <c r="J173" s="40" t="s">
        <v>2658</v>
      </c>
      <c r="K173" s="40" t="s">
        <v>2659</v>
      </c>
      <c r="L173" s="40" t="s">
        <v>2595</v>
      </c>
      <c r="M173" s="42">
        <v>36</v>
      </c>
      <c r="N173" s="42">
        <v>26.18</v>
      </c>
      <c r="O173" s="42" t="s">
        <v>2588</v>
      </c>
      <c r="P173" s="42">
        <v>9.82</v>
      </c>
      <c r="Q173" s="42" t="s">
        <v>3152</v>
      </c>
      <c r="R173" s="42">
        <v>9.82</v>
      </c>
      <c r="S173" s="39">
        <v>20000812</v>
      </c>
      <c r="T173" s="40"/>
      <c r="U173" s="40" t="s">
        <v>2816</v>
      </c>
      <c r="V173" s="40">
        <v>5</v>
      </c>
      <c r="W173" s="40">
        <v>19</v>
      </c>
      <c r="X173" s="40" t="s">
        <v>2590</v>
      </c>
      <c r="Y173" s="40">
        <v>-8.74</v>
      </c>
      <c r="Z173" s="40" t="s">
        <v>2907</v>
      </c>
      <c r="AA173" s="40"/>
      <c r="AB173" s="40" t="s">
        <v>2592</v>
      </c>
      <c r="AC173" s="1" t="s">
        <v>58</v>
      </c>
    </row>
    <row r="174" ht="15" customHeight="1" spans="1:29">
      <c r="A174" s="39">
        <v>5881</v>
      </c>
      <c r="B174" s="39" t="s">
        <v>46</v>
      </c>
      <c r="C174" s="39">
        <v>21000116120</v>
      </c>
      <c r="D174" s="40">
        <v>0</v>
      </c>
      <c r="E174" s="40" t="s">
        <v>1036</v>
      </c>
      <c r="F174" s="40" t="s">
        <v>2584</v>
      </c>
      <c r="G174" s="40">
        <v>2010104</v>
      </c>
      <c r="H174" s="40" t="s">
        <v>2096</v>
      </c>
      <c r="I174" s="40" t="s">
        <v>2376</v>
      </c>
      <c r="J174" s="40" t="s">
        <v>2632</v>
      </c>
      <c r="K174" s="40" t="s">
        <v>2633</v>
      </c>
      <c r="L174" s="40" t="s">
        <v>2595</v>
      </c>
      <c r="M174" s="42">
        <v>785.83</v>
      </c>
      <c r="N174" s="42">
        <v>730.51</v>
      </c>
      <c r="O174" s="42" t="s">
        <v>2588</v>
      </c>
      <c r="P174" s="42">
        <v>55.32</v>
      </c>
      <c r="Q174" s="42" t="s">
        <v>3153</v>
      </c>
      <c r="R174" s="42">
        <v>55.32</v>
      </c>
      <c r="S174" s="39">
        <v>20111212</v>
      </c>
      <c r="T174" s="40"/>
      <c r="U174" s="40" t="s">
        <v>2635</v>
      </c>
      <c r="V174" s="40">
        <v>4</v>
      </c>
      <c r="W174" s="40">
        <v>7</v>
      </c>
      <c r="X174" s="40" t="s">
        <v>2590</v>
      </c>
      <c r="Y174" s="40">
        <v>-31.7451</v>
      </c>
      <c r="Z174" s="40" t="s">
        <v>2636</v>
      </c>
      <c r="AA174" s="40"/>
      <c r="AB174" s="40" t="s">
        <v>2592</v>
      </c>
      <c r="AC174" s="1" t="s">
        <v>58</v>
      </c>
    </row>
    <row r="175" ht="15" customHeight="1" spans="1:29">
      <c r="A175" s="39">
        <v>5882</v>
      </c>
      <c r="B175" s="39" t="s">
        <v>46</v>
      </c>
      <c r="C175" s="39">
        <v>21000106368</v>
      </c>
      <c r="D175" s="40">
        <v>0</v>
      </c>
      <c r="E175" s="40" t="s">
        <v>3154</v>
      </c>
      <c r="F175" s="40" t="s">
        <v>2623</v>
      </c>
      <c r="G175" s="40">
        <v>2201007</v>
      </c>
      <c r="H175" s="40" t="s">
        <v>3155</v>
      </c>
      <c r="I175" s="40" t="s">
        <v>2376</v>
      </c>
      <c r="J175" s="40" t="s">
        <v>2686</v>
      </c>
      <c r="K175" s="40" t="s">
        <v>2548</v>
      </c>
      <c r="L175" s="40" t="s">
        <v>2660</v>
      </c>
      <c r="M175" s="42">
        <v>240</v>
      </c>
      <c r="N175" s="42">
        <v>182.36</v>
      </c>
      <c r="O175" s="42" t="s">
        <v>2588</v>
      </c>
      <c r="P175" s="42">
        <v>57.64</v>
      </c>
      <c r="Q175" s="42" t="s">
        <v>3156</v>
      </c>
      <c r="R175" s="42">
        <v>57.64</v>
      </c>
      <c r="S175" s="39">
        <v>20060510</v>
      </c>
      <c r="T175" s="40"/>
      <c r="U175" s="40" t="s">
        <v>3157</v>
      </c>
      <c r="V175" s="40">
        <v>5</v>
      </c>
      <c r="W175" s="40">
        <v>13</v>
      </c>
      <c r="X175" s="40" t="s">
        <v>2590</v>
      </c>
      <c r="Y175" s="40">
        <v>-50.44</v>
      </c>
      <c r="Z175" s="40" t="s">
        <v>3158</v>
      </c>
      <c r="AA175" s="40"/>
      <c r="AB175" s="40" t="s">
        <v>2592</v>
      </c>
      <c r="AC175" s="1" t="s">
        <v>58</v>
      </c>
    </row>
    <row r="176" ht="15" customHeight="1" spans="1:29">
      <c r="A176" s="39">
        <v>5883</v>
      </c>
      <c r="B176" s="39" t="s">
        <v>46</v>
      </c>
      <c r="C176" s="39">
        <v>21000106615</v>
      </c>
      <c r="D176" s="40">
        <v>0</v>
      </c>
      <c r="E176" s="40" t="s">
        <v>3159</v>
      </c>
      <c r="F176" s="40" t="s">
        <v>2623</v>
      </c>
      <c r="G176" s="40">
        <v>2101701</v>
      </c>
      <c r="H176" s="40" t="s">
        <v>3160</v>
      </c>
      <c r="I176" s="40" t="s">
        <v>2702</v>
      </c>
      <c r="J176" s="40" t="s">
        <v>2703</v>
      </c>
      <c r="K176" s="40" t="s">
        <v>2704</v>
      </c>
      <c r="L176" s="40" t="s">
        <v>2627</v>
      </c>
      <c r="M176" s="42">
        <v>422.5</v>
      </c>
      <c r="N176" s="42">
        <v>133.76</v>
      </c>
      <c r="O176" s="42" t="s">
        <v>2588</v>
      </c>
      <c r="P176" s="42">
        <v>288.74</v>
      </c>
      <c r="Q176" s="42" t="s">
        <v>3161</v>
      </c>
      <c r="R176" s="42">
        <v>288.74</v>
      </c>
      <c r="S176" s="39">
        <v>20050901</v>
      </c>
      <c r="T176" s="40"/>
      <c r="U176" s="40" t="s">
        <v>3162</v>
      </c>
      <c r="V176" s="40">
        <v>12</v>
      </c>
      <c r="W176" s="40">
        <v>14</v>
      </c>
      <c r="X176" s="40" t="s">
        <v>2766</v>
      </c>
      <c r="Y176" s="40">
        <v>-276.065</v>
      </c>
      <c r="Z176" s="40" t="s">
        <v>3163</v>
      </c>
      <c r="AA176" s="40"/>
      <c r="AB176" s="40" t="s">
        <v>2631</v>
      </c>
      <c r="AC176" s="1" t="s">
        <v>58</v>
      </c>
    </row>
    <row r="177" ht="15" customHeight="1" spans="1:29">
      <c r="A177" s="39">
        <v>5884</v>
      </c>
      <c r="B177" s="39" t="s">
        <v>46</v>
      </c>
      <c r="C177" s="39">
        <v>21000105954</v>
      </c>
      <c r="D177" s="40">
        <v>0</v>
      </c>
      <c r="E177" s="40" t="s">
        <v>725</v>
      </c>
      <c r="F177" s="40" t="s">
        <v>2623</v>
      </c>
      <c r="G177" s="40">
        <v>2201002</v>
      </c>
      <c r="H177" s="40" t="s">
        <v>2091</v>
      </c>
      <c r="I177" s="40" t="s">
        <v>2376</v>
      </c>
      <c r="J177" s="40" t="s">
        <v>2695</v>
      </c>
      <c r="K177" s="40" t="s">
        <v>2696</v>
      </c>
      <c r="L177" s="40" t="s">
        <v>2627</v>
      </c>
      <c r="M177" s="42">
        <v>84.3</v>
      </c>
      <c r="N177" s="42">
        <v>64.04</v>
      </c>
      <c r="O177" s="42" t="s">
        <v>2588</v>
      </c>
      <c r="P177" s="42">
        <v>20.26</v>
      </c>
      <c r="Q177" s="42" t="s">
        <v>3164</v>
      </c>
      <c r="R177" s="42">
        <v>20.26</v>
      </c>
      <c r="S177" s="39">
        <v>19990520</v>
      </c>
      <c r="T177" s="40"/>
      <c r="U177" s="40" t="s">
        <v>2698</v>
      </c>
      <c r="V177" s="40">
        <v>5</v>
      </c>
      <c r="W177" s="40">
        <v>20</v>
      </c>
      <c r="X177" s="40" t="s">
        <v>2590</v>
      </c>
      <c r="Y177" s="40">
        <v>-17.731</v>
      </c>
      <c r="Z177" s="40" t="s">
        <v>2805</v>
      </c>
      <c r="AA177" s="40"/>
      <c r="AB177" s="40" t="s">
        <v>2631</v>
      </c>
      <c r="AC177" s="1" t="s">
        <v>58</v>
      </c>
    </row>
    <row r="178" ht="15" customHeight="1" spans="1:29">
      <c r="A178" s="39">
        <v>5885</v>
      </c>
      <c r="B178" s="39" t="s">
        <v>46</v>
      </c>
      <c r="C178" s="39">
        <v>21000116553</v>
      </c>
      <c r="D178" s="40">
        <v>0</v>
      </c>
      <c r="E178" s="40" t="s">
        <v>1036</v>
      </c>
      <c r="F178" s="40" t="s">
        <v>2584</v>
      </c>
      <c r="G178" s="40">
        <v>2010104</v>
      </c>
      <c r="H178" s="40" t="s">
        <v>2096</v>
      </c>
      <c r="I178" s="40" t="s">
        <v>2376</v>
      </c>
      <c r="J178" s="40" t="s">
        <v>2703</v>
      </c>
      <c r="K178" s="40" t="s">
        <v>2704</v>
      </c>
      <c r="L178" s="40" t="s">
        <v>2742</v>
      </c>
      <c r="M178" s="42">
        <v>500.53</v>
      </c>
      <c r="N178" s="42">
        <v>465.28</v>
      </c>
      <c r="O178" s="42" t="s">
        <v>2588</v>
      </c>
      <c r="P178" s="42">
        <v>35.25</v>
      </c>
      <c r="Q178" s="42" t="s">
        <v>3165</v>
      </c>
      <c r="R178" s="42">
        <v>35.25</v>
      </c>
      <c r="S178" s="39">
        <v>20120510</v>
      </c>
      <c r="T178" s="40"/>
      <c r="U178" s="40" t="s">
        <v>3121</v>
      </c>
      <c r="V178" s="40">
        <v>4</v>
      </c>
      <c r="W178" s="40">
        <v>7</v>
      </c>
      <c r="X178" s="40" t="s">
        <v>2590</v>
      </c>
      <c r="Y178" s="40">
        <v>-20.2341</v>
      </c>
      <c r="Z178" s="40" t="s">
        <v>612</v>
      </c>
      <c r="AA178" s="40"/>
      <c r="AB178" s="40" t="s">
        <v>2745</v>
      </c>
      <c r="AC178" s="1" t="s">
        <v>58</v>
      </c>
    </row>
    <row r="179" ht="15" customHeight="1" spans="1:29">
      <c r="A179" s="39">
        <v>5886</v>
      </c>
      <c r="B179" s="39" t="s">
        <v>46</v>
      </c>
      <c r="C179" s="39">
        <v>21000106505</v>
      </c>
      <c r="D179" s="40">
        <v>0</v>
      </c>
      <c r="E179" s="40" t="s">
        <v>3166</v>
      </c>
      <c r="F179" s="40" t="s">
        <v>2837</v>
      </c>
      <c r="G179" s="40">
        <v>2400501</v>
      </c>
      <c r="H179" s="40" t="s">
        <v>2880</v>
      </c>
      <c r="I179" s="40" t="s">
        <v>2694</v>
      </c>
      <c r="J179" s="40" t="s">
        <v>2866</v>
      </c>
      <c r="K179" s="40" t="s">
        <v>2867</v>
      </c>
      <c r="L179" s="40" t="s">
        <v>2873</v>
      </c>
      <c r="M179" s="42">
        <v>4623.12</v>
      </c>
      <c r="N179" s="42">
        <v>1756.39</v>
      </c>
      <c r="O179" s="42" t="s">
        <v>2588</v>
      </c>
      <c r="P179" s="42">
        <v>2866.73</v>
      </c>
      <c r="Q179" s="42" t="s">
        <v>3167</v>
      </c>
      <c r="R179" s="42">
        <v>2866.73</v>
      </c>
      <c r="S179" s="39">
        <v>19940301</v>
      </c>
      <c r="T179" s="40"/>
      <c r="U179" s="40" t="s">
        <v>3168</v>
      </c>
      <c r="V179" s="40">
        <v>10</v>
      </c>
      <c r="W179" s="40">
        <v>25</v>
      </c>
      <c r="X179" s="40" t="s">
        <v>2766</v>
      </c>
      <c r="Y179" s="40">
        <v>-2728.0364</v>
      </c>
      <c r="Z179" s="40" t="s">
        <v>3169</v>
      </c>
      <c r="AA179" s="40"/>
      <c r="AB179" s="40" t="s">
        <v>2615</v>
      </c>
      <c r="AC179" s="1" t="s">
        <v>58</v>
      </c>
    </row>
    <row r="180" ht="15" customHeight="1" spans="1:29">
      <c r="A180" s="39">
        <v>5887</v>
      </c>
      <c r="B180" s="39" t="s">
        <v>46</v>
      </c>
      <c r="C180" s="39">
        <v>21000116029</v>
      </c>
      <c r="D180" s="40">
        <v>0</v>
      </c>
      <c r="E180" s="40" t="s">
        <v>1036</v>
      </c>
      <c r="F180" s="40" t="s">
        <v>2584</v>
      </c>
      <c r="G180" s="40">
        <v>2010104</v>
      </c>
      <c r="H180" s="40" t="s">
        <v>2096</v>
      </c>
      <c r="I180" s="40" t="s">
        <v>2376</v>
      </c>
      <c r="J180" s="40" t="s">
        <v>2975</v>
      </c>
      <c r="K180" s="40" t="s">
        <v>2976</v>
      </c>
      <c r="L180" s="40" t="s">
        <v>2826</v>
      </c>
      <c r="M180" s="42">
        <v>120</v>
      </c>
      <c r="N180" s="42">
        <v>111.55</v>
      </c>
      <c r="O180" s="42" t="s">
        <v>2588</v>
      </c>
      <c r="P180" s="42">
        <v>8.45</v>
      </c>
      <c r="Q180" s="42" t="s">
        <v>3170</v>
      </c>
      <c r="R180" s="42">
        <v>8.45</v>
      </c>
      <c r="S180" s="39">
        <v>20100823</v>
      </c>
      <c r="T180" s="40"/>
      <c r="U180" s="40" t="s">
        <v>127</v>
      </c>
      <c r="V180" s="40">
        <v>4</v>
      </c>
      <c r="W180" s="40">
        <v>9</v>
      </c>
      <c r="X180" s="40" t="s">
        <v>2590</v>
      </c>
      <c r="Y180" s="40">
        <v>-4.85</v>
      </c>
      <c r="Z180" s="40" t="s">
        <v>612</v>
      </c>
      <c r="AA180" s="40"/>
      <c r="AB180" s="40" t="s">
        <v>2615</v>
      </c>
      <c r="AC180" s="1" t="s">
        <v>58</v>
      </c>
    </row>
    <row r="181" ht="15" customHeight="1" spans="1:29">
      <c r="A181" s="39">
        <v>5888</v>
      </c>
      <c r="B181" s="39" t="s">
        <v>46</v>
      </c>
      <c r="C181" s="39">
        <v>21000116086</v>
      </c>
      <c r="D181" s="40">
        <v>0</v>
      </c>
      <c r="E181" s="40" t="s">
        <v>1036</v>
      </c>
      <c r="F181" s="40" t="s">
        <v>2584</v>
      </c>
      <c r="G181" s="40">
        <v>2010104</v>
      </c>
      <c r="H181" s="40" t="s">
        <v>2096</v>
      </c>
      <c r="I181" s="40" t="s">
        <v>2376</v>
      </c>
      <c r="J181" s="40" t="s">
        <v>2975</v>
      </c>
      <c r="K181" s="40" t="s">
        <v>2976</v>
      </c>
      <c r="L181" s="40" t="s">
        <v>2826</v>
      </c>
      <c r="M181" s="42">
        <v>120</v>
      </c>
      <c r="N181" s="42">
        <v>111.55</v>
      </c>
      <c r="O181" s="42" t="s">
        <v>2588</v>
      </c>
      <c r="P181" s="42">
        <v>8.45</v>
      </c>
      <c r="Q181" s="42" t="s">
        <v>3171</v>
      </c>
      <c r="R181" s="42">
        <v>8.45</v>
      </c>
      <c r="S181" s="39">
        <v>20110412</v>
      </c>
      <c r="T181" s="40"/>
      <c r="U181" s="40" t="s">
        <v>166</v>
      </c>
      <c r="V181" s="40">
        <v>4</v>
      </c>
      <c r="W181" s="40">
        <v>8</v>
      </c>
      <c r="X181" s="40" t="s">
        <v>2590</v>
      </c>
      <c r="Y181" s="40">
        <v>-4.85</v>
      </c>
      <c r="Z181" s="40" t="s">
        <v>612</v>
      </c>
      <c r="AA181" s="40"/>
      <c r="AB181" s="40" t="s">
        <v>2615</v>
      </c>
      <c r="AC181" s="1" t="s">
        <v>58</v>
      </c>
    </row>
    <row r="182" ht="15" customHeight="1" spans="1:29">
      <c r="A182" s="39">
        <v>5889</v>
      </c>
      <c r="B182" s="39" t="s">
        <v>46</v>
      </c>
      <c r="C182" s="39">
        <v>21000105457</v>
      </c>
      <c r="D182" s="40">
        <v>0</v>
      </c>
      <c r="E182" s="40" t="s">
        <v>1036</v>
      </c>
      <c r="F182" s="40" t="s">
        <v>2584</v>
      </c>
      <c r="G182" s="40">
        <v>2010104</v>
      </c>
      <c r="H182" s="40" t="s">
        <v>2096</v>
      </c>
      <c r="I182" s="40" t="s">
        <v>2376</v>
      </c>
      <c r="J182" s="40" t="s">
        <v>2975</v>
      </c>
      <c r="K182" s="40" t="s">
        <v>2976</v>
      </c>
      <c r="L182" s="40" t="s">
        <v>2826</v>
      </c>
      <c r="M182" s="42">
        <v>3</v>
      </c>
      <c r="N182" s="42">
        <v>2.85</v>
      </c>
      <c r="O182" s="42" t="s">
        <v>2588</v>
      </c>
      <c r="P182" s="42">
        <v>0.15</v>
      </c>
      <c r="Q182" s="42" t="s">
        <v>3172</v>
      </c>
      <c r="R182" s="42">
        <v>0.15</v>
      </c>
      <c r="S182" s="39">
        <v>20090413</v>
      </c>
      <c r="T182" s="40"/>
      <c r="U182" s="40" t="s">
        <v>3173</v>
      </c>
      <c r="V182" s="40">
        <v>4</v>
      </c>
      <c r="W182" s="40">
        <v>10</v>
      </c>
      <c r="X182" s="40" t="s">
        <v>2590</v>
      </c>
      <c r="Y182" s="40">
        <v>-0.06</v>
      </c>
      <c r="Z182" s="40"/>
      <c r="AA182" s="40"/>
      <c r="AB182" s="40" t="s">
        <v>2615</v>
      </c>
      <c r="AC182" s="1" t="s">
        <v>58</v>
      </c>
    </row>
    <row r="183" ht="15" customHeight="1" spans="1:29">
      <c r="A183" s="39">
        <v>5890</v>
      </c>
      <c r="B183" s="39" t="s">
        <v>46</v>
      </c>
      <c r="C183" s="39">
        <v>21000024481</v>
      </c>
      <c r="D183" s="40">
        <v>0</v>
      </c>
      <c r="E183" s="40" t="s">
        <v>3174</v>
      </c>
      <c r="F183" s="40" t="s">
        <v>2623</v>
      </c>
      <c r="G183" s="40">
        <v>2101905</v>
      </c>
      <c r="H183" s="40" t="s">
        <v>3175</v>
      </c>
      <c r="I183" s="40" t="s">
        <v>2694</v>
      </c>
      <c r="J183" s="40" t="s">
        <v>2585</v>
      </c>
      <c r="K183" s="40" t="s">
        <v>2586</v>
      </c>
      <c r="L183" s="40" t="s">
        <v>2873</v>
      </c>
      <c r="M183" s="42">
        <v>279500</v>
      </c>
      <c r="N183" s="42">
        <v>271115</v>
      </c>
      <c r="O183" s="42" t="s">
        <v>2588</v>
      </c>
      <c r="P183" s="42">
        <v>8385</v>
      </c>
      <c r="Q183" s="42" t="s">
        <v>3176</v>
      </c>
      <c r="R183" s="42">
        <v>8385</v>
      </c>
      <c r="S183" s="39">
        <v>19961230</v>
      </c>
      <c r="T183" s="40">
        <v>0</v>
      </c>
      <c r="U183" s="40" t="s">
        <v>3177</v>
      </c>
      <c r="V183" s="40">
        <v>12</v>
      </c>
      <c r="W183" s="40">
        <v>22</v>
      </c>
      <c r="X183" s="40" t="s">
        <v>2590</v>
      </c>
      <c r="Y183" s="40">
        <v>0</v>
      </c>
      <c r="Z183" s="40" t="s">
        <v>3178</v>
      </c>
      <c r="AA183" s="40"/>
      <c r="AB183" s="40" t="s">
        <v>2615</v>
      </c>
      <c r="AC183" s="1" t="s">
        <v>58</v>
      </c>
    </row>
    <row r="184" ht="15" customHeight="1" spans="1:29">
      <c r="A184" s="39">
        <v>5891</v>
      </c>
      <c r="B184" s="39" t="s">
        <v>46</v>
      </c>
      <c r="C184" s="39">
        <v>21000104266</v>
      </c>
      <c r="D184" s="40">
        <v>0</v>
      </c>
      <c r="E184" s="40" t="s">
        <v>3179</v>
      </c>
      <c r="F184" s="40" t="s">
        <v>2837</v>
      </c>
      <c r="G184" s="40">
        <v>24201</v>
      </c>
      <c r="H184" s="40" t="s">
        <v>3058</v>
      </c>
      <c r="I184" s="40" t="s">
        <v>2881</v>
      </c>
      <c r="J184" s="40" t="s">
        <v>2585</v>
      </c>
      <c r="K184" s="40" t="s">
        <v>2586</v>
      </c>
      <c r="L184" s="40" t="s">
        <v>2873</v>
      </c>
      <c r="M184" s="42">
        <v>5996.07</v>
      </c>
      <c r="N184" s="42">
        <v>2278.01</v>
      </c>
      <c r="O184" s="42" t="s">
        <v>2588</v>
      </c>
      <c r="P184" s="42">
        <v>3718.06</v>
      </c>
      <c r="Q184" s="42" t="s">
        <v>3180</v>
      </c>
      <c r="R184" s="42">
        <v>3718.06</v>
      </c>
      <c r="S184" s="39">
        <v>20080205</v>
      </c>
      <c r="T184" s="40"/>
      <c r="U184" s="40" t="s">
        <v>3181</v>
      </c>
      <c r="V184" s="40">
        <v>10</v>
      </c>
      <c r="W184" s="40">
        <v>11</v>
      </c>
      <c r="X184" s="40" t="s">
        <v>2766</v>
      </c>
      <c r="Y184" s="40">
        <v>-3538.1779</v>
      </c>
      <c r="Z184" s="40" t="s">
        <v>3182</v>
      </c>
      <c r="AA184" s="40"/>
      <c r="AB184" s="40" t="s">
        <v>2615</v>
      </c>
      <c r="AC184" s="1" t="s">
        <v>58</v>
      </c>
    </row>
    <row r="185" ht="15" customHeight="1" spans="1:29">
      <c r="A185" s="39">
        <v>5892</v>
      </c>
      <c r="B185" s="39" t="s">
        <v>46</v>
      </c>
      <c r="C185" s="39">
        <v>21000106598</v>
      </c>
      <c r="D185" s="40">
        <v>0</v>
      </c>
      <c r="E185" s="40" t="s">
        <v>1754</v>
      </c>
      <c r="F185" s="40" t="s">
        <v>2623</v>
      </c>
      <c r="G185" s="40">
        <v>220091102</v>
      </c>
      <c r="H185" s="40" t="s">
        <v>1754</v>
      </c>
      <c r="I185" s="40" t="s">
        <v>2886</v>
      </c>
      <c r="J185" s="40" t="s">
        <v>2824</v>
      </c>
      <c r="K185" s="40" t="s">
        <v>2825</v>
      </c>
      <c r="L185" s="40" t="s">
        <v>3183</v>
      </c>
      <c r="M185" s="42">
        <v>360</v>
      </c>
      <c r="N185" s="42">
        <v>68.39</v>
      </c>
      <c r="O185" s="42" t="s">
        <v>2588</v>
      </c>
      <c r="P185" s="42">
        <v>291.61</v>
      </c>
      <c r="Q185" s="42" t="s">
        <v>3184</v>
      </c>
      <c r="R185" s="42">
        <v>291.61</v>
      </c>
      <c r="S185" s="39">
        <v>19940316</v>
      </c>
      <c r="T185" s="40"/>
      <c r="U185" s="40" t="s">
        <v>2889</v>
      </c>
      <c r="V185" s="40">
        <v>20</v>
      </c>
      <c r="W185" s="40">
        <v>25</v>
      </c>
      <c r="X185" s="40" t="s">
        <v>2766</v>
      </c>
      <c r="Y185" s="40">
        <v>-280.81</v>
      </c>
      <c r="Z185" s="40" t="s">
        <v>2890</v>
      </c>
      <c r="AA185" s="40"/>
      <c r="AB185" s="40" t="s">
        <v>2828</v>
      </c>
      <c r="AC185" s="1" t="s">
        <v>58</v>
      </c>
    </row>
    <row r="186" ht="15" customHeight="1" spans="1:29">
      <c r="A186" s="39">
        <v>5893</v>
      </c>
      <c r="B186" s="39" t="s">
        <v>46</v>
      </c>
      <c r="C186" s="39">
        <v>21000078726</v>
      </c>
      <c r="D186" s="40">
        <v>0</v>
      </c>
      <c r="E186" s="40" t="s">
        <v>984</v>
      </c>
      <c r="F186" s="40" t="s">
        <v>2584</v>
      </c>
      <c r="G186" s="40">
        <v>2010104</v>
      </c>
      <c r="H186" s="40" t="s">
        <v>2096</v>
      </c>
      <c r="I186" s="40" t="s">
        <v>2376</v>
      </c>
      <c r="J186" s="40" t="s">
        <v>2893</v>
      </c>
      <c r="K186" s="40" t="s">
        <v>2894</v>
      </c>
      <c r="L186" s="40" t="s">
        <v>2846</v>
      </c>
      <c r="M186" s="42">
        <v>3805</v>
      </c>
      <c r="N186" s="42">
        <v>3690.85</v>
      </c>
      <c r="O186" s="42" t="s">
        <v>2588</v>
      </c>
      <c r="P186" s="42">
        <v>114.15</v>
      </c>
      <c r="Q186" s="42" t="s">
        <v>3185</v>
      </c>
      <c r="R186" s="42">
        <v>114.15</v>
      </c>
      <c r="S186" s="39">
        <v>20131220</v>
      </c>
      <c r="T186" s="40"/>
      <c r="U186" s="40" t="s">
        <v>3186</v>
      </c>
      <c r="V186" s="40">
        <v>4</v>
      </c>
      <c r="W186" s="40">
        <v>5</v>
      </c>
      <c r="X186" s="40" t="s">
        <v>2590</v>
      </c>
      <c r="Y186" s="40">
        <v>0</v>
      </c>
      <c r="Z186" s="40" t="s">
        <v>3187</v>
      </c>
      <c r="AA186" s="40"/>
      <c r="AB186" s="40" t="s">
        <v>2615</v>
      </c>
      <c r="AC186" s="1" t="s">
        <v>58</v>
      </c>
    </row>
    <row r="187" ht="15" customHeight="1" spans="1:29">
      <c r="A187" s="39">
        <v>5894</v>
      </c>
      <c r="B187" s="39" t="s">
        <v>46</v>
      </c>
      <c r="C187" s="39">
        <v>21000105360</v>
      </c>
      <c r="D187" s="40">
        <v>0</v>
      </c>
      <c r="E187" s="40" t="s">
        <v>1036</v>
      </c>
      <c r="F187" s="40" t="s">
        <v>2584</v>
      </c>
      <c r="G187" s="40">
        <v>2010104</v>
      </c>
      <c r="H187" s="40" t="s">
        <v>2096</v>
      </c>
      <c r="I187" s="40" t="s">
        <v>2376</v>
      </c>
      <c r="J187" s="40" t="s">
        <v>2893</v>
      </c>
      <c r="K187" s="40" t="s">
        <v>2894</v>
      </c>
      <c r="L187" s="40" t="s">
        <v>2846</v>
      </c>
      <c r="M187" s="42">
        <v>150</v>
      </c>
      <c r="N187" s="42">
        <v>142.49</v>
      </c>
      <c r="O187" s="42" t="s">
        <v>2588</v>
      </c>
      <c r="P187" s="42">
        <v>7.51</v>
      </c>
      <c r="Q187" s="42" t="s">
        <v>3188</v>
      </c>
      <c r="R187" s="42">
        <v>7.51</v>
      </c>
      <c r="S187" s="39">
        <v>20081112</v>
      </c>
      <c r="T187" s="40"/>
      <c r="U187" s="40" t="s">
        <v>108</v>
      </c>
      <c r="V187" s="40">
        <v>4</v>
      </c>
      <c r="W187" s="40">
        <v>11</v>
      </c>
      <c r="X187" s="40" t="s">
        <v>2590</v>
      </c>
      <c r="Y187" s="40">
        <v>-3.01</v>
      </c>
      <c r="Z187" s="40" t="s">
        <v>2897</v>
      </c>
      <c r="AA187" s="40"/>
      <c r="AB187" s="40" t="s">
        <v>2615</v>
      </c>
      <c r="AC187" s="1" t="s">
        <v>58</v>
      </c>
    </row>
    <row r="188" ht="15" customHeight="1" spans="1:29">
      <c r="A188" s="39">
        <v>5895</v>
      </c>
      <c r="B188" s="39" t="s">
        <v>46</v>
      </c>
      <c r="C188" s="39">
        <v>21000033613</v>
      </c>
      <c r="D188" s="40">
        <v>0</v>
      </c>
      <c r="E188" s="40" t="s">
        <v>3189</v>
      </c>
      <c r="F188" s="40" t="s">
        <v>2837</v>
      </c>
      <c r="G188" s="40">
        <v>2400704</v>
      </c>
      <c r="H188" s="40" t="s">
        <v>3190</v>
      </c>
      <c r="I188" s="40" t="s">
        <v>2881</v>
      </c>
      <c r="J188" s="40" t="s">
        <v>2585</v>
      </c>
      <c r="K188" s="40" t="s">
        <v>2586</v>
      </c>
      <c r="L188" s="40" t="s">
        <v>2873</v>
      </c>
      <c r="M188" s="42">
        <v>29400</v>
      </c>
      <c r="N188" s="42">
        <v>28518</v>
      </c>
      <c r="O188" s="42" t="s">
        <v>2588</v>
      </c>
      <c r="P188" s="42">
        <v>882</v>
      </c>
      <c r="Q188" s="42" t="s">
        <v>3191</v>
      </c>
      <c r="R188" s="42">
        <v>882</v>
      </c>
      <c r="S188" s="39">
        <v>19881002</v>
      </c>
      <c r="T188" s="40">
        <v>0</v>
      </c>
      <c r="U188" s="40" t="s">
        <v>3192</v>
      </c>
      <c r="V188" s="40">
        <v>10</v>
      </c>
      <c r="W188" s="40">
        <v>31</v>
      </c>
      <c r="X188" s="40" t="s">
        <v>2590</v>
      </c>
      <c r="Y188" s="40">
        <v>0</v>
      </c>
      <c r="Z188" s="40" t="s">
        <v>3193</v>
      </c>
      <c r="AA188" s="40"/>
      <c r="AB188" s="40" t="s">
        <v>2615</v>
      </c>
      <c r="AC188" s="1" t="s">
        <v>58</v>
      </c>
    </row>
    <row r="189" ht="15" customHeight="1" spans="1:29">
      <c r="A189" s="39">
        <v>5896</v>
      </c>
      <c r="B189" s="39" t="s">
        <v>46</v>
      </c>
      <c r="C189" s="39">
        <v>21000116121</v>
      </c>
      <c r="D189" s="40">
        <v>0</v>
      </c>
      <c r="E189" s="40" t="s">
        <v>1036</v>
      </c>
      <c r="F189" s="40" t="s">
        <v>2584</v>
      </c>
      <c r="G189" s="40">
        <v>2010104</v>
      </c>
      <c r="H189" s="40" t="s">
        <v>2096</v>
      </c>
      <c r="I189" s="40" t="s">
        <v>2376</v>
      </c>
      <c r="J189" s="40" t="s">
        <v>2824</v>
      </c>
      <c r="K189" s="40" t="s">
        <v>2825</v>
      </c>
      <c r="L189" s="40" t="s">
        <v>2826</v>
      </c>
      <c r="M189" s="42">
        <v>785.83</v>
      </c>
      <c r="N189" s="42">
        <v>730.51</v>
      </c>
      <c r="O189" s="42" t="s">
        <v>2588</v>
      </c>
      <c r="P189" s="42">
        <v>55.32</v>
      </c>
      <c r="Q189" s="42" t="s">
        <v>3194</v>
      </c>
      <c r="R189" s="42">
        <v>55.32</v>
      </c>
      <c r="S189" s="39">
        <v>20111212</v>
      </c>
      <c r="T189" s="40"/>
      <c r="U189" s="40" t="s">
        <v>3195</v>
      </c>
      <c r="V189" s="40">
        <v>4</v>
      </c>
      <c r="W189" s="40">
        <v>7</v>
      </c>
      <c r="X189" s="40" t="s">
        <v>2590</v>
      </c>
      <c r="Y189" s="40">
        <v>-31.7451</v>
      </c>
      <c r="Z189" s="40" t="s">
        <v>2724</v>
      </c>
      <c r="AA189" s="40"/>
      <c r="AB189" s="40" t="s">
        <v>2828</v>
      </c>
      <c r="AC189" s="1" t="s">
        <v>58</v>
      </c>
    </row>
    <row r="190" ht="15" customHeight="1" spans="1:29">
      <c r="A190" s="39">
        <v>5897</v>
      </c>
      <c r="B190" s="39" t="s">
        <v>46</v>
      </c>
      <c r="C190" s="39">
        <v>21000106146</v>
      </c>
      <c r="D190" s="40">
        <v>0</v>
      </c>
      <c r="E190" s="40" t="s">
        <v>725</v>
      </c>
      <c r="F190" s="40" t="s">
        <v>2623</v>
      </c>
      <c r="G190" s="40">
        <v>2201002</v>
      </c>
      <c r="H190" s="40" t="s">
        <v>2091</v>
      </c>
      <c r="I190" s="40" t="s">
        <v>2376</v>
      </c>
      <c r="J190" s="40" t="s">
        <v>2695</v>
      </c>
      <c r="K190" s="40" t="s">
        <v>2696</v>
      </c>
      <c r="L190" s="40" t="s">
        <v>2627</v>
      </c>
      <c r="M190" s="42">
        <v>74.4</v>
      </c>
      <c r="N190" s="42">
        <v>56.52</v>
      </c>
      <c r="O190" s="42" t="s">
        <v>2588</v>
      </c>
      <c r="P190" s="42">
        <v>17.88</v>
      </c>
      <c r="Q190" s="42" t="s">
        <v>3196</v>
      </c>
      <c r="R190" s="42">
        <v>17.88</v>
      </c>
      <c r="S190" s="39">
        <v>20051120</v>
      </c>
      <c r="T190" s="40"/>
      <c r="U190" s="40" t="s">
        <v>2698</v>
      </c>
      <c r="V190" s="40">
        <v>5</v>
      </c>
      <c r="W190" s="40">
        <v>13</v>
      </c>
      <c r="X190" s="40" t="s">
        <v>2590</v>
      </c>
      <c r="Y190" s="40">
        <v>-15.648</v>
      </c>
      <c r="Z190" s="40" t="s">
        <v>2805</v>
      </c>
      <c r="AA190" s="40"/>
      <c r="AB190" s="40" t="s">
        <v>2631</v>
      </c>
      <c r="AC190" s="1" t="s">
        <v>58</v>
      </c>
    </row>
    <row r="191" ht="15" customHeight="1" spans="1:29">
      <c r="A191" s="39">
        <v>5898</v>
      </c>
      <c r="B191" s="39" t="s">
        <v>46</v>
      </c>
      <c r="C191" s="39">
        <v>21000106231</v>
      </c>
      <c r="D191" s="40">
        <v>0</v>
      </c>
      <c r="E191" s="40" t="s">
        <v>725</v>
      </c>
      <c r="F191" s="40" t="s">
        <v>2623</v>
      </c>
      <c r="G191" s="40">
        <v>2201002</v>
      </c>
      <c r="H191" s="40" t="s">
        <v>2091</v>
      </c>
      <c r="I191" s="40" t="s">
        <v>2376</v>
      </c>
      <c r="J191" s="40" t="s">
        <v>2695</v>
      </c>
      <c r="K191" s="40" t="s">
        <v>2696</v>
      </c>
      <c r="L191" s="40" t="s">
        <v>2627</v>
      </c>
      <c r="M191" s="42">
        <v>74.4</v>
      </c>
      <c r="N191" s="42">
        <v>56.52</v>
      </c>
      <c r="O191" s="42" t="s">
        <v>2588</v>
      </c>
      <c r="P191" s="42">
        <v>17.88</v>
      </c>
      <c r="Q191" s="42" t="s">
        <v>3197</v>
      </c>
      <c r="R191" s="42">
        <v>17.88</v>
      </c>
      <c r="S191" s="39">
        <v>20080720</v>
      </c>
      <c r="T191" s="40"/>
      <c r="U191" s="40" t="s">
        <v>2698</v>
      </c>
      <c r="V191" s="40">
        <v>5</v>
      </c>
      <c r="W191" s="40">
        <v>11</v>
      </c>
      <c r="X191" s="40" t="s">
        <v>2590</v>
      </c>
      <c r="Y191" s="40">
        <v>-15.648</v>
      </c>
      <c r="Z191" s="40" t="s">
        <v>2805</v>
      </c>
      <c r="AA191" s="40"/>
      <c r="AB191" s="40" t="s">
        <v>2631</v>
      </c>
      <c r="AC191" s="1" t="s">
        <v>58</v>
      </c>
    </row>
    <row r="192" ht="15" customHeight="1" spans="1:29">
      <c r="A192" s="39">
        <v>5899</v>
      </c>
      <c r="B192" s="39" t="s">
        <v>46</v>
      </c>
      <c r="C192" s="39">
        <v>21000002589</v>
      </c>
      <c r="D192" s="40">
        <v>0</v>
      </c>
      <c r="E192" s="40" t="s">
        <v>3198</v>
      </c>
      <c r="F192" s="40" t="s">
        <v>2584</v>
      </c>
      <c r="G192" s="40">
        <v>2010605</v>
      </c>
      <c r="H192" s="40" t="s">
        <v>140</v>
      </c>
      <c r="I192" s="40" t="s">
        <v>2376</v>
      </c>
      <c r="J192" s="40" t="s">
        <v>2695</v>
      </c>
      <c r="K192" s="40" t="s">
        <v>2696</v>
      </c>
      <c r="L192" s="40" t="s">
        <v>2742</v>
      </c>
      <c r="M192" s="42">
        <v>5726.5</v>
      </c>
      <c r="N192" s="42">
        <v>5554.7</v>
      </c>
      <c r="O192" s="42" t="s">
        <v>2588</v>
      </c>
      <c r="P192" s="42">
        <v>171.8</v>
      </c>
      <c r="Q192" s="42" t="s">
        <v>3199</v>
      </c>
      <c r="R192" s="42">
        <v>171.8</v>
      </c>
      <c r="S192" s="39">
        <v>20070831</v>
      </c>
      <c r="T192" s="40"/>
      <c r="U192" s="40" t="s">
        <v>3200</v>
      </c>
      <c r="V192" s="40">
        <v>4</v>
      </c>
      <c r="W192" s="40">
        <v>12</v>
      </c>
      <c r="X192" s="40" t="s">
        <v>2590</v>
      </c>
      <c r="Y192" s="40">
        <v>-0.005</v>
      </c>
      <c r="Z192" s="40" t="s">
        <v>3201</v>
      </c>
      <c r="AA192" s="40"/>
      <c r="AB192" s="40" t="s">
        <v>2745</v>
      </c>
      <c r="AC192" s="1" t="s">
        <v>58</v>
      </c>
    </row>
    <row r="193" ht="15" customHeight="1" spans="1:29">
      <c r="A193" s="39">
        <v>5900</v>
      </c>
      <c r="B193" s="39" t="s">
        <v>46</v>
      </c>
      <c r="C193" s="39">
        <v>21000106155</v>
      </c>
      <c r="D193" s="40">
        <v>0</v>
      </c>
      <c r="E193" s="40" t="s">
        <v>2708</v>
      </c>
      <c r="F193" s="40" t="s">
        <v>2623</v>
      </c>
      <c r="G193" s="40">
        <v>2201002</v>
      </c>
      <c r="H193" s="40" t="s">
        <v>2091</v>
      </c>
      <c r="I193" s="40" t="s">
        <v>2376</v>
      </c>
      <c r="J193" s="40" t="s">
        <v>2748</v>
      </c>
      <c r="K193" s="40" t="s">
        <v>2749</v>
      </c>
      <c r="L193" s="40" t="s">
        <v>2627</v>
      </c>
      <c r="M193" s="42">
        <v>112.2</v>
      </c>
      <c r="N193" s="42">
        <v>85.27</v>
      </c>
      <c r="O193" s="42" t="s">
        <v>2588</v>
      </c>
      <c r="P193" s="42">
        <v>26.93</v>
      </c>
      <c r="Q193" s="42" t="s">
        <v>3202</v>
      </c>
      <c r="R193" s="42">
        <v>26.93</v>
      </c>
      <c r="S193" s="39">
        <v>20060510</v>
      </c>
      <c r="T193" s="40"/>
      <c r="U193" s="40" t="s">
        <v>3203</v>
      </c>
      <c r="V193" s="40">
        <v>5</v>
      </c>
      <c r="W193" s="40">
        <v>13</v>
      </c>
      <c r="X193" s="40" t="s">
        <v>2590</v>
      </c>
      <c r="Y193" s="40">
        <v>-23.564</v>
      </c>
      <c r="Z193" s="40" t="s">
        <v>2808</v>
      </c>
      <c r="AA193" s="40"/>
      <c r="AB193" s="40" t="s">
        <v>2631</v>
      </c>
      <c r="AC193" s="1" t="s">
        <v>58</v>
      </c>
    </row>
    <row r="194" ht="15" customHeight="1" spans="1:29">
      <c r="A194" s="39">
        <v>5901</v>
      </c>
      <c r="B194" s="39" t="s">
        <v>46</v>
      </c>
      <c r="C194" s="39">
        <v>21000105456</v>
      </c>
      <c r="D194" s="40">
        <v>0</v>
      </c>
      <c r="E194" s="40" t="s">
        <v>1036</v>
      </c>
      <c r="F194" s="40" t="s">
        <v>2584</v>
      </c>
      <c r="G194" s="40">
        <v>2010104</v>
      </c>
      <c r="H194" s="40" t="s">
        <v>2096</v>
      </c>
      <c r="I194" s="40" t="s">
        <v>2376</v>
      </c>
      <c r="J194" s="40" t="s">
        <v>2748</v>
      </c>
      <c r="K194" s="40" t="s">
        <v>2749</v>
      </c>
      <c r="L194" s="40" t="s">
        <v>2742</v>
      </c>
      <c r="M194" s="42">
        <v>135.3</v>
      </c>
      <c r="N194" s="42">
        <v>128.51</v>
      </c>
      <c r="O194" s="42" t="s">
        <v>2588</v>
      </c>
      <c r="P194" s="42">
        <v>6.79</v>
      </c>
      <c r="Q194" s="42" t="s">
        <v>3204</v>
      </c>
      <c r="R194" s="42">
        <v>6.79</v>
      </c>
      <c r="S194" s="39">
        <v>20090310</v>
      </c>
      <c r="T194" s="40"/>
      <c r="U194" s="40" t="s">
        <v>2688</v>
      </c>
      <c r="V194" s="40">
        <v>4</v>
      </c>
      <c r="W194" s="40">
        <v>10</v>
      </c>
      <c r="X194" s="40" t="s">
        <v>2590</v>
      </c>
      <c r="Y194" s="40">
        <v>-2.731</v>
      </c>
      <c r="Z194" s="40" t="s">
        <v>2605</v>
      </c>
      <c r="AA194" s="40"/>
      <c r="AB194" s="40" t="s">
        <v>3205</v>
      </c>
      <c r="AC194" s="1" t="s">
        <v>58</v>
      </c>
    </row>
    <row r="195" ht="15" customHeight="1" spans="1:29">
      <c r="A195" s="39">
        <v>5902</v>
      </c>
      <c r="B195" s="39" t="s">
        <v>46</v>
      </c>
      <c r="C195" s="39">
        <v>36000003340</v>
      </c>
      <c r="D195" s="40">
        <v>0</v>
      </c>
      <c r="E195" s="40" t="s">
        <v>3206</v>
      </c>
      <c r="F195" s="40" t="s">
        <v>2623</v>
      </c>
      <c r="G195" s="40">
        <v>31105</v>
      </c>
      <c r="H195" s="40" t="s">
        <v>2795</v>
      </c>
      <c r="I195" s="40" t="s">
        <v>2694</v>
      </c>
      <c r="J195" s="40" t="s">
        <v>2625</v>
      </c>
      <c r="K195" s="40" t="s">
        <v>2626</v>
      </c>
      <c r="L195" s="40" t="s">
        <v>2627</v>
      </c>
      <c r="M195" s="42">
        <v>1087.74</v>
      </c>
      <c r="N195" s="42">
        <v>826.5</v>
      </c>
      <c r="O195" s="42" t="s">
        <v>2588</v>
      </c>
      <c r="P195" s="42">
        <v>261.24</v>
      </c>
      <c r="Q195" s="42" t="s">
        <v>3207</v>
      </c>
      <c r="R195" s="42">
        <v>261.24</v>
      </c>
      <c r="S195" s="39">
        <v>20080915</v>
      </c>
      <c r="T195" s="40"/>
      <c r="U195" s="40">
        <v>0</v>
      </c>
      <c r="V195" s="40">
        <v>5</v>
      </c>
      <c r="W195" s="40">
        <v>11</v>
      </c>
      <c r="X195" s="40" t="s">
        <v>2590</v>
      </c>
      <c r="Y195" s="40">
        <v>-228.6078</v>
      </c>
      <c r="Z195" s="40" t="s">
        <v>3208</v>
      </c>
      <c r="AA195" s="40"/>
      <c r="AB195" s="40" t="s">
        <v>2631</v>
      </c>
      <c r="AC195" s="1" t="s">
        <v>58</v>
      </c>
    </row>
    <row r="196" ht="15" customHeight="1" spans="1:29">
      <c r="A196" s="39">
        <v>5903</v>
      </c>
      <c r="B196" s="39" t="s">
        <v>46</v>
      </c>
      <c r="C196" s="39">
        <v>21000105325</v>
      </c>
      <c r="D196" s="40">
        <v>0</v>
      </c>
      <c r="E196" s="40" t="s">
        <v>1036</v>
      </c>
      <c r="F196" s="40" t="s">
        <v>2584</v>
      </c>
      <c r="G196" s="40">
        <v>2010104</v>
      </c>
      <c r="H196" s="40" t="s">
        <v>2096</v>
      </c>
      <c r="I196" s="40" t="s">
        <v>2376</v>
      </c>
      <c r="J196" s="40" t="s">
        <v>2593</v>
      </c>
      <c r="K196" s="40" t="s">
        <v>2594</v>
      </c>
      <c r="L196" s="40" t="s">
        <v>2587</v>
      </c>
      <c r="M196" s="42">
        <v>136.5</v>
      </c>
      <c r="N196" s="42">
        <v>129.64</v>
      </c>
      <c r="O196" s="42" t="s">
        <v>2588</v>
      </c>
      <c r="P196" s="42">
        <v>6.86</v>
      </c>
      <c r="Q196" s="42" t="s">
        <v>3209</v>
      </c>
      <c r="R196" s="42">
        <v>6.86</v>
      </c>
      <c r="S196" s="39">
        <v>20080109</v>
      </c>
      <c r="T196" s="40"/>
      <c r="U196" s="40" t="s">
        <v>108</v>
      </c>
      <c r="V196" s="40">
        <v>4</v>
      </c>
      <c r="W196" s="40">
        <v>11</v>
      </c>
      <c r="X196" s="40" t="s">
        <v>2590</v>
      </c>
      <c r="Y196" s="40">
        <v>-2.765</v>
      </c>
      <c r="Z196" s="40" t="s">
        <v>2675</v>
      </c>
      <c r="AA196" s="40"/>
      <c r="AB196" s="40" t="s">
        <v>2592</v>
      </c>
      <c r="AC196" s="1" t="s">
        <v>58</v>
      </c>
    </row>
    <row r="197" ht="15" customHeight="1" spans="1:29">
      <c r="A197" s="39">
        <v>5904</v>
      </c>
      <c r="B197" s="39" t="s">
        <v>46</v>
      </c>
      <c r="C197" s="39">
        <v>21000105331</v>
      </c>
      <c r="D197" s="40">
        <v>0</v>
      </c>
      <c r="E197" s="40" t="s">
        <v>1036</v>
      </c>
      <c r="F197" s="40" t="s">
        <v>2584</v>
      </c>
      <c r="G197" s="40">
        <v>2010104</v>
      </c>
      <c r="H197" s="40" t="s">
        <v>2096</v>
      </c>
      <c r="I197" s="40" t="s">
        <v>2376</v>
      </c>
      <c r="J197" s="40" t="s">
        <v>2593</v>
      </c>
      <c r="K197" s="40" t="s">
        <v>2594</v>
      </c>
      <c r="L197" s="40" t="s">
        <v>2587</v>
      </c>
      <c r="M197" s="42">
        <v>114</v>
      </c>
      <c r="N197" s="42">
        <v>108.3</v>
      </c>
      <c r="O197" s="42" t="s">
        <v>2588</v>
      </c>
      <c r="P197" s="42">
        <v>5.7</v>
      </c>
      <c r="Q197" s="42" t="s">
        <v>3210</v>
      </c>
      <c r="R197" s="42">
        <v>5.7</v>
      </c>
      <c r="S197" s="39">
        <v>20080121</v>
      </c>
      <c r="T197" s="40"/>
      <c r="U197" s="40" t="s">
        <v>3211</v>
      </c>
      <c r="V197" s="40">
        <v>4</v>
      </c>
      <c r="W197" s="40">
        <v>11</v>
      </c>
      <c r="X197" s="40" t="s">
        <v>2590</v>
      </c>
      <c r="Y197" s="40">
        <v>-2.28</v>
      </c>
      <c r="Z197" s="40" t="s">
        <v>2675</v>
      </c>
      <c r="AA197" s="40"/>
      <c r="AB197" s="40" t="s">
        <v>2592</v>
      </c>
      <c r="AC197" s="1" t="s">
        <v>58</v>
      </c>
    </row>
    <row r="198" ht="15" customHeight="1" spans="1:29">
      <c r="A198" s="39">
        <v>5905</v>
      </c>
      <c r="B198" s="39" t="s">
        <v>46</v>
      </c>
      <c r="C198" s="39">
        <v>21000105326</v>
      </c>
      <c r="D198" s="40">
        <v>0</v>
      </c>
      <c r="E198" s="40" t="s">
        <v>3212</v>
      </c>
      <c r="F198" s="40" t="s">
        <v>2584</v>
      </c>
      <c r="G198" s="40">
        <v>2010104</v>
      </c>
      <c r="H198" s="40" t="s">
        <v>2096</v>
      </c>
      <c r="I198" s="40" t="s">
        <v>2376</v>
      </c>
      <c r="J198" s="40" t="s">
        <v>2593</v>
      </c>
      <c r="K198" s="40" t="s">
        <v>2594</v>
      </c>
      <c r="L198" s="40" t="s">
        <v>2587</v>
      </c>
      <c r="M198" s="42">
        <v>150</v>
      </c>
      <c r="N198" s="42">
        <v>142.49</v>
      </c>
      <c r="O198" s="42" t="s">
        <v>2588</v>
      </c>
      <c r="P198" s="42">
        <v>7.51</v>
      </c>
      <c r="Q198" s="42" t="s">
        <v>3213</v>
      </c>
      <c r="R198" s="42">
        <v>7.51</v>
      </c>
      <c r="S198" s="39">
        <v>20080113</v>
      </c>
      <c r="T198" s="40"/>
      <c r="U198" s="40" t="s">
        <v>3214</v>
      </c>
      <c r="V198" s="40">
        <v>4</v>
      </c>
      <c r="W198" s="40">
        <v>11</v>
      </c>
      <c r="X198" s="40" t="s">
        <v>2590</v>
      </c>
      <c r="Y198" s="40">
        <v>-3.01</v>
      </c>
      <c r="Z198" s="40" t="s">
        <v>3215</v>
      </c>
      <c r="AA198" s="40"/>
      <c r="AB198" s="40" t="s">
        <v>2592</v>
      </c>
      <c r="AC198" s="1" t="s">
        <v>58</v>
      </c>
    </row>
    <row r="199" ht="15" customHeight="1" spans="1:29">
      <c r="A199" s="39">
        <v>5906</v>
      </c>
      <c r="B199" s="39" t="s">
        <v>46</v>
      </c>
      <c r="C199" s="39">
        <v>21000106240</v>
      </c>
      <c r="D199" s="40">
        <v>0</v>
      </c>
      <c r="E199" s="40" t="s">
        <v>2708</v>
      </c>
      <c r="F199" s="40" t="s">
        <v>2623</v>
      </c>
      <c r="G199" s="40">
        <v>2201002</v>
      </c>
      <c r="H199" s="40" t="s">
        <v>2091</v>
      </c>
      <c r="I199" s="40" t="s">
        <v>2376</v>
      </c>
      <c r="J199" s="40" t="s">
        <v>2818</v>
      </c>
      <c r="K199" s="40" t="s">
        <v>2819</v>
      </c>
      <c r="L199" s="40" t="s">
        <v>2660</v>
      </c>
      <c r="M199" s="42">
        <v>65.7</v>
      </c>
      <c r="N199" s="42">
        <v>49.94</v>
      </c>
      <c r="O199" s="42" t="s">
        <v>2588</v>
      </c>
      <c r="P199" s="42">
        <v>15.76</v>
      </c>
      <c r="Q199" s="42" t="s">
        <v>3216</v>
      </c>
      <c r="R199" s="42">
        <v>15.76</v>
      </c>
      <c r="S199" s="39">
        <v>20080908</v>
      </c>
      <c r="T199" s="40"/>
      <c r="U199" s="40" t="s">
        <v>3217</v>
      </c>
      <c r="V199" s="40">
        <v>5</v>
      </c>
      <c r="W199" s="40">
        <v>11</v>
      </c>
      <c r="X199" s="40" t="s">
        <v>2590</v>
      </c>
      <c r="Y199" s="40">
        <v>-13.789</v>
      </c>
      <c r="Z199" s="40" t="s">
        <v>3218</v>
      </c>
      <c r="AA199" s="40"/>
      <c r="AB199" s="40" t="s">
        <v>2592</v>
      </c>
      <c r="AC199" s="1" t="s">
        <v>58</v>
      </c>
    </row>
    <row r="200" ht="15" customHeight="1" spans="1:29">
      <c r="A200" s="39">
        <v>5907</v>
      </c>
      <c r="B200" s="39" t="s">
        <v>46</v>
      </c>
      <c r="C200" s="39">
        <v>21000116073</v>
      </c>
      <c r="D200" s="40">
        <v>0</v>
      </c>
      <c r="E200" s="40" t="s">
        <v>1036</v>
      </c>
      <c r="F200" s="40" t="s">
        <v>2584</v>
      </c>
      <c r="G200" s="40">
        <v>2010104</v>
      </c>
      <c r="H200" s="40" t="s">
        <v>2096</v>
      </c>
      <c r="I200" s="40" t="s">
        <v>2376</v>
      </c>
      <c r="J200" s="40" t="s">
        <v>2625</v>
      </c>
      <c r="K200" s="40" t="s">
        <v>2626</v>
      </c>
      <c r="L200" s="40" t="s">
        <v>2742</v>
      </c>
      <c r="M200" s="42">
        <v>109.5</v>
      </c>
      <c r="N200" s="42">
        <v>101.78</v>
      </c>
      <c r="O200" s="42" t="s">
        <v>2588</v>
      </c>
      <c r="P200" s="42">
        <v>7.72</v>
      </c>
      <c r="Q200" s="42" t="s">
        <v>3219</v>
      </c>
      <c r="R200" s="42">
        <v>7.72</v>
      </c>
      <c r="S200" s="39">
        <v>20100524</v>
      </c>
      <c r="T200" s="40"/>
      <c r="U200" s="40" t="s">
        <v>102</v>
      </c>
      <c r="V200" s="40">
        <v>4</v>
      </c>
      <c r="W200" s="40">
        <v>9</v>
      </c>
      <c r="X200" s="40" t="s">
        <v>2590</v>
      </c>
      <c r="Y200" s="40">
        <v>-4.435</v>
      </c>
      <c r="Z200" s="40" t="s">
        <v>612</v>
      </c>
      <c r="AA200" s="40"/>
      <c r="AB200" s="40" t="s">
        <v>2745</v>
      </c>
      <c r="AC200" s="1" t="s">
        <v>58</v>
      </c>
    </row>
    <row r="201" ht="15" customHeight="1" spans="1:29">
      <c r="A201" s="39">
        <v>5908</v>
      </c>
      <c r="B201" s="39" t="s">
        <v>46</v>
      </c>
      <c r="C201" s="39">
        <v>21000116021</v>
      </c>
      <c r="D201" s="40">
        <v>0</v>
      </c>
      <c r="E201" s="40" t="s">
        <v>3212</v>
      </c>
      <c r="F201" s="40" t="s">
        <v>2584</v>
      </c>
      <c r="G201" s="40">
        <v>2010104</v>
      </c>
      <c r="H201" s="40" t="s">
        <v>2096</v>
      </c>
      <c r="I201" s="40" t="s">
        <v>2376</v>
      </c>
      <c r="J201" s="40" t="s">
        <v>2975</v>
      </c>
      <c r="K201" s="40" t="s">
        <v>2976</v>
      </c>
      <c r="L201" s="40" t="s">
        <v>2826</v>
      </c>
      <c r="M201" s="42">
        <v>51</v>
      </c>
      <c r="N201" s="42">
        <v>47.41</v>
      </c>
      <c r="O201" s="42" t="s">
        <v>2588</v>
      </c>
      <c r="P201" s="42">
        <v>3.59</v>
      </c>
      <c r="Q201" s="42" t="s">
        <v>3220</v>
      </c>
      <c r="R201" s="42">
        <v>3.59</v>
      </c>
      <c r="S201" s="39">
        <v>20100725</v>
      </c>
      <c r="T201" s="40"/>
      <c r="U201" s="40" t="s">
        <v>2640</v>
      </c>
      <c r="V201" s="40">
        <v>4</v>
      </c>
      <c r="W201" s="40">
        <v>9</v>
      </c>
      <c r="X201" s="40" t="s">
        <v>2590</v>
      </c>
      <c r="Y201" s="40">
        <v>-2.06</v>
      </c>
      <c r="Z201" s="40" t="s">
        <v>3221</v>
      </c>
      <c r="AA201" s="40"/>
      <c r="AB201" s="40" t="s">
        <v>2615</v>
      </c>
      <c r="AC201" s="1" t="s">
        <v>58</v>
      </c>
    </row>
    <row r="202" ht="15" customHeight="1" spans="1:29">
      <c r="A202" s="39">
        <v>5909</v>
      </c>
      <c r="B202" s="39" t="s">
        <v>46</v>
      </c>
      <c r="C202" s="39">
        <v>21000033583</v>
      </c>
      <c r="D202" s="40">
        <v>0</v>
      </c>
      <c r="E202" s="40" t="s">
        <v>2969</v>
      </c>
      <c r="F202" s="40" t="s">
        <v>2837</v>
      </c>
      <c r="G202" s="40">
        <v>24204</v>
      </c>
      <c r="H202" s="40" t="s">
        <v>2872</v>
      </c>
      <c r="I202" s="40" t="s">
        <v>2694</v>
      </c>
      <c r="J202" s="40" t="s">
        <v>2585</v>
      </c>
      <c r="K202" s="40" t="s">
        <v>2586</v>
      </c>
      <c r="L202" s="40" t="s">
        <v>2873</v>
      </c>
      <c r="M202" s="42">
        <v>178660</v>
      </c>
      <c r="N202" s="42">
        <v>173300.2</v>
      </c>
      <c r="O202" s="42" t="s">
        <v>2588</v>
      </c>
      <c r="P202" s="42">
        <v>5359.8</v>
      </c>
      <c r="Q202" s="42" t="s">
        <v>3222</v>
      </c>
      <c r="R202" s="42">
        <v>5359.8</v>
      </c>
      <c r="S202" s="39">
        <v>19890114</v>
      </c>
      <c r="T202" s="40">
        <v>0</v>
      </c>
      <c r="U202" s="40" t="s">
        <v>3223</v>
      </c>
      <c r="V202" s="40">
        <v>10</v>
      </c>
      <c r="W202" s="40">
        <v>30</v>
      </c>
      <c r="X202" s="40" t="s">
        <v>2590</v>
      </c>
      <c r="Y202" s="40">
        <v>0</v>
      </c>
      <c r="Z202" s="40" t="s">
        <v>3224</v>
      </c>
      <c r="AA202" s="40"/>
      <c r="AB202" s="40" t="s">
        <v>2615</v>
      </c>
      <c r="AC202" s="1" t="s">
        <v>58</v>
      </c>
    </row>
    <row r="203" ht="15" customHeight="1" spans="1:29">
      <c r="A203" s="39">
        <v>5910</v>
      </c>
      <c r="B203" s="39" t="s">
        <v>46</v>
      </c>
      <c r="C203" s="39">
        <v>21000033773</v>
      </c>
      <c r="D203" s="40">
        <v>0</v>
      </c>
      <c r="E203" s="40" t="s">
        <v>2879</v>
      </c>
      <c r="F203" s="40" t="s">
        <v>2837</v>
      </c>
      <c r="G203" s="40">
        <v>2400501</v>
      </c>
      <c r="H203" s="40" t="s">
        <v>2880</v>
      </c>
      <c r="I203" s="40" t="s">
        <v>2881</v>
      </c>
      <c r="J203" s="40" t="s">
        <v>2680</v>
      </c>
      <c r="K203" s="40" t="s">
        <v>2681</v>
      </c>
      <c r="L203" s="40" t="s">
        <v>2839</v>
      </c>
      <c r="M203" s="42">
        <v>31341.88</v>
      </c>
      <c r="N203" s="42">
        <v>30401.62</v>
      </c>
      <c r="O203" s="42" t="s">
        <v>2588</v>
      </c>
      <c r="P203" s="42">
        <v>940.26</v>
      </c>
      <c r="Q203" s="42" t="s">
        <v>3225</v>
      </c>
      <c r="R203" s="42">
        <v>940.26</v>
      </c>
      <c r="S203" s="39">
        <v>20041226</v>
      </c>
      <c r="T203" s="40"/>
      <c r="U203" s="40" t="s">
        <v>3226</v>
      </c>
      <c r="V203" s="40">
        <v>10</v>
      </c>
      <c r="W203" s="40">
        <v>14</v>
      </c>
      <c r="X203" s="40" t="s">
        <v>2590</v>
      </c>
      <c r="Y203" s="40">
        <v>-0.0036</v>
      </c>
      <c r="Z203" s="40" t="s">
        <v>3227</v>
      </c>
      <c r="AA203" s="40"/>
      <c r="AB203" s="40" t="s">
        <v>2885</v>
      </c>
      <c r="AC203" s="1" t="s">
        <v>58</v>
      </c>
    </row>
    <row r="204" ht="15" customHeight="1" spans="1:29">
      <c r="A204" s="39">
        <v>5911</v>
      </c>
      <c r="B204" s="39" t="s">
        <v>46</v>
      </c>
      <c r="C204" s="39">
        <v>21000105239</v>
      </c>
      <c r="D204" s="40">
        <v>0</v>
      </c>
      <c r="E204" s="40" t="s">
        <v>1036</v>
      </c>
      <c r="F204" s="40" t="s">
        <v>2584</v>
      </c>
      <c r="G204" s="40">
        <v>2010104</v>
      </c>
      <c r="H204" s="40" t="s">
        <v>2096</v>
      </c>
      <c r="I204" s="40" t="s">
        <v>2376</v>
      </c>
      <c r="J204" s="40" t="s">
        <v>2637</v>
      </c>
      <c r="K204" s="40" t="s">
        <v>2638</v>
      </c>
      <c r="L204" s="40" t="s">
        <v>2587</v>
      </c>
      <c r="M204" s="42">
        <v>189</v>
      </c>
      <c r="N204" s="42">
        <v>179.51</v>
      </c>
      <c r="O204" s="42" t="s">
        <v>2588</v>
      </c>
      <c r="P204" s="42">
        <v>9.49</v>
      </c>
      <c r="Q204" s="42" t="s">
        <v>3228</v>
      </c>
      <c r="R204" s="42">
        <v>9.49</v>
      </c>
      <c r="S204" s="39">
        <v>20060716</v>
      </c>
      <c r="T204" s="40"/>
      <c r="U204" s="40" t="s">
        <v>1036</v>
      </c>
      <c r="V204" s="40">
        <v>4</v>
      </c>
      <c r="W204" s="40">
        <v>13</v>
      </c>
      <c r="X204" s="40" t="s">
        <v>2590</v>
      </c>
      <c r="Y204" s="40">
        <v>-3.82</v>
      </c>
      <c r="Z204" s="40" t="s">
        <v>612</v>
      </c>
      <c r="AA204" s="40"/>
      <c r="AB204" s="40" t="s">
        <v>2592</v>
      </c>
      <c r="AC204" s="1" t="s">
        <v>58</v>
      </c>
    </row>
    <row r="205" ht="15" customHeight="1" spans="1:29">
      <c r="A205" s="39">
        <v>5912</v>
      </c>
      <c r="B205" s="39" t="s">
        <v>46</v>
      </c>
      <c r="C205" s="39">
        <v>21000135425</v>
      </c>
      <c r="D205" s="40">
        <v>0</v>
      </c>
      <c r="E205" s="40" t="s">
        <v>2814</v>
      </c>
      <c r="F205" s="40" t="s">
        <v>2584</v>
      </c>
      <c r="G205" s="40">
        <v>2320901</v>
      </c>
      <c r="H205" s="40" t="s">
        <v>2264</v>
      </c>
      <c r="I205" s="40" t="s">
        <v>2376</v>
      </c>
      <c r="J205" s="40" t="s">
        <v>2643</v>
      </c>
      <c r="K205" s="40" t="s">
        <v>2644</v>
      </c>
      <c r="L205" s="40" t="s">
        <v>2595</v>
      </c>
      <c r="M205" s="42">
        <v>36</v>
      </c>
      <c r="N205" s="42">
        <v>26.18</v>
      </c>
      <c r="O205" s="42" t="s">
        <v>2588</v>
      </c>
      <c r="P205" s="42">
        <v>9.82</v>
      </c>
      <c r="Q205" s="42" t="s">
        <v>3229</v>
      </c>
      <c r="R205" s="42">
        <v>9.82</v>
      </c>
      <c r="S205" s="39">
        <v>20001111</v>
      </c>
      <c r="T205" s="40"/>
      <c r="U205" s="40" t="s">
        <v>2816</v>
      </c>
      <c r="V205" s="40">
        <v>5</v>
      </c>
      <c r="W205" s="40">
        <v>19</v>
      </c>
      <c r="X205" s="40" t="s">
        <v>2590</v>
      </c>
      <c r="Y205" s="40">
        <v>-8.74</v>
      </c>
      <c r="Z205" s="40" t="s">
        <v>2636</v>
      </c>
      <c r="AA205" s="40"/>
      <c r="AB205" s="40" t="s">
        <v>2592</v>
      </c>
      <c r="AC205" s="1" t="s">
        <v>58</v>
      </c>
    </row>
    <row r="206" ht="15" customHeight="1" spans="1:29">
      <c r="A206" s="39">
        <v>5913</v>
      </c>
      <c r="B206" s="39" t="s">
        <v>46</v>
      </c>
      <c r="C206" s="39">
        <v>21000105157</v>
      </c>
      <c r="D206" s="40">
        <v>0</v>
      </c>
      <c r="E206" s="40" t="s">
        <v>1036</v>
      </c>
      <c r="F206" s="40" t="s">
        <v>2584</v>
      </c>
      <c r="G206" s="40">
        <v>2010104</v>
      </c>
      <c r="H206" s="40" t="s">
        <v>2096</v>
      </c>
      <c r="I206" s="40" t="s">
        <v>2376</v>
      </c>
      <c r="J206" s="40" t="s">
        <v>2686</v>
      </c>
      <c r="K206" s="40" t="s">
        <v>2548</v>
      </c>
      <c r="L206" s="40" t="s">
        <v>2595</v>
      </c>
      <c r="M206" s="42">
        <v>111</v>
      </c>
      <c r="N206" s="42">
        <v>105.43</v>
      </c>
      <c r="O206" s="42" t="s">
        <v>2588</v>
      </c>
      <c r="P206" s="42">
        <v>5.57</v>
      </c>
      <c r="Q206" s="42" t="s">
        <v>3230</v>
      </c>
      <c r="R206" s="42">
        <v>5.57</v>
      </c>
      <c r="S206" s="39">
        <v>20090610</v>
      </c>
      <c r="T206" s="40"/>
      <c r="U206" s="40" t="s">
        <v>3231</v>
      </c>
      <c r="V206" s="40">
        <v>4</v>
      </c>
      <c r="W206" s="40">
        <v>10</v>
      </c>
      <c r="X206" s="40" t="s">
        <v>2590</v>
      </c>
      <c r="Y206" s="40">
        <v>-2.24</v>
      </c>
      <c r="Z206" s="40" t="s">
        <v>2656</v>
      </c>
      <c r="AA206" s="40"/>
      <c r="AB206" s="40" t="s">
        <v>2592</v>
      </c>
      <c r="AC206" s="1" t="s">
        <v>58</v>
      </c>
    </row>
    <row r="207" ht="15" customHeight="1" spans="1:29">
      <c r="A207" s="39">
        <v>5914</v>
      </c>
      <c r="B207" s="39" t="s">
        <v>46</v>
      </c>
      <c r="C207" s="39">
        <v>21000105128</v>
      </c>
      <c r="D207" s="40">
        <v>0</v>
      </c>
      <c r="E207" s="40" t="s">
        <v>1036</v>
      </c>
      <c r="F207" s="40" t="s">
        <v>2584</v>
      </c>
      <c r="G207" s="40">
        <v>2010104</v>
      </c>
      <c r="H207" s="40" t="s">
        <v>2096</v>
      </c>
      <c r="I207" s="40" t="s">
        <v>2376</v>
      </c>
      <c r="J207" s="40" t="s">
        <v>2686</v>
      </c>
      <c r="K207" s="40" t="s">
        <v>2548</v>
      </c>
      <c r="L207" s="40" t="s">
        <v>2595</v>
      </c>
      <c r="M207" s="42">
        <v>111</v>
      </c>
      <c r="N207" s="42">
        <v>105.43</v>
      </c>
      <c r="O207" s="42" t="s">
        <v>2588</v>
      </c>
      <c r="P207" s="42">
        <v>5.57</v>
      </c>
      <c r="Q207" s="42" t="s">
        <v>3232</v>
      </c>
      <c r="R207" s="42">
        <v>5.57</v>
      </c>
      <c r="S207" s="39">
        <v>20070425</v>
      </c>
      <c r="T207" s="40"/>
      <c r="U207" s="40" t="s">
        <v>2688</v>
      </c>
      <c r="V207" s="40">
        <v>4</v>
      </c>
      <c r="W207" s="40">
        <v>12</v>
      </c>
      <c r="X207" s="40" t="s">
        <v>2590</v>
      </c>
      <c r="Y207" s="40">
        <v>-2.24</v>
      </c>
      <c r="Z207" s="40" t="s">
        <v>2656</v>
      </c>
      <c r="AA207" s="40"/>
      <c r="AB207" s="40" t="s">
        <v>2592</v>
      </c>
      <c r="AC207" s="1" t="s">
        <v>58</v>
      </c>
    </row>
    <row r="208" ht="15" customHeight="1" spans="1:29">
      <c r="A208" s="39">
        <v>5915</v>
      </c>
      <c r="B208" s="39" t="s">
        <v>46</v>
      </c>
      <c r="C208" s="39">
        <v>21000116099</v>
      </c>
      <c r="D208" s="40">
        <v>0</v>
      </c>
      <c r="E208" s="40" t="s">
        <v>1036</v>
      </c>
      <c r="F208" s="40" t="s">
        <v>2584</v>
      </c>
      <c r="G208" s="40">
        <v>2010104</v>
      </c>
      <c r="H208" s="40" t="s">
        <v>2096</v>
      </c>
      <c r="I208" s="40" t="s">
        <v>2376</v>
      </c>
      <c r="J208" s="40" t="s">
        <v>3233</v>
      </c>
      <c r="K208" s="40" t="s">
        <v>3234</v>
      </c>
      <c r="L208" s="40" t="s">
        <v>2595</v>
      </c>
      <c r="M208" s="42">
        <v>371.56</v>
      </c>
      <c r="N208" s="42">
        <v>345.38</v>
      </c>
      <c r="O208" s="42" t="s">
        <v>2588</v>
      </c>
      <c r="P208" s="42">
        <v>26.18</v>
      </c>
      <c r="Q208" s="42" t="s">
        <v>3235</v>
      </c>
      <c r="R208" s="42">
        <v>26.18</v>
      </c>
      <c r="S208" s="39">
        <v>20110712</v>
      </c>
      <c r="T208" s="40"/>
      <c r="U208" s="40" t="s">
        <v>3236</v>
      </c>
      <c r="V208" s="40">
        <v>4</v>
      </c>
      <c r="W208" s="40">
        <v>8</v>
      </c>
      <c r="X208" s="40" t="s">
        <v>2590</v>
      </c>
      <c r="Y208" s="40">
        <v>-15.0332</v>
      </c>
      <c r="Z208" s="40" t="s">
        <v>2636</v>
      </c>
      <c r="AA208" s="40"/>
      <c r="AB208" s="40" t="s">
        <v>2592</v>
      </c>
      <c r="AC208" s="1" t="s">
        <v>58</v>
      </c>
    </row>
    <row r="209" ht="15" customHeight="1" spans="1:29">
      <c r="A209" s="39">
        <v>5916</v>
      </c>
      <c r="B209" s="39" t="s">
        <v>46</v>
      </c>
      <c r="C209" s="39">
        <v>21000116104</v>
      </c>
      <c r="D209" s="40">
        <v>0</v>
      </c>
      <c r="E209" s="40" t="s">
        <v>1036</v>
      </c>
      <c r="F209" s="40" t="s">
        <v>2584</v>
      </c>
      <c r="G209" s="40">
        <v>2010104</v>
      </c>
      <c r="H209" s="40" t="s">
        <v>2096</v>
      </c>
      <c r="I209" s="40" t="s">
        <v>2376</v>
      </c>
      <c r="J209" s="40" t="s">
        <v>2658</v>
      </c>
      <c r="K209" s="40" t="s">
        <v>2659</v>
      </c>
      <c r="L209" s="40" t="s">
        <v>2595</v>
      </c>
      <c r="M209" s="42">
        <v>537.27</v>
      </c>
      <c r="N209" s="42">
        <v>499.44</v>
      </c>
      <c r="O209" s="42" t="s">
        <v>2588</v>
      </c>
      <c r="P209" s="42">
        <v>37.83</v>
      </c>
      <c r="Q209" s="42" t="s">
        <v>3237</v>
      </c>
      <c r="R209" s="42">
        <v>37.83</v>
      </c>
      <c r="S209" s="39">
        <v>20110909</v>
      </c>
      <c r="T209" s="40"/>
      <c r="U209" s="40" t="s">
        <v>3236</v>
      </c>
      <c r="V209" s="40">
        <v>4</v>
      </c>
      <c r="W209" s="40">
        <v>8</v>
      </c>
      <c r="X209" s="40" t="s">
        <v>2590</v>
      </c>
      <c r="Y209" s="40">
        <v>-21.7119</v>
      </c>
      <c r="Z209" s="40" t="s">
        <v>2636</v>
      </c>
      <c r="AA209" s="40"/>
      <c r="AB209" s="40" t="s">
        <v>2592</v>
      </c>
      <c r="AC209" s="1" t="s">
        <v>58</v>
      </c>
    </row>
    <row r="210" ht="15" customHeight="1" spans="1:29">
      <c r="A210" s="39">
        <v>5917</v>
      </c>
      <c r="B210" s="39" t="s">
        <v>46</v>
      </c>
      <c r="C210" s="39">
        <v>21000135426</v>
      </c>
      <c r="D210" s="40">
        <v>0</v>
      </c>
      <c r="E210" s="40" t="s">
        <v>2668</v>
      </c>
      <c r="F210" s="40" t="s">
        <v>2584</v>
      </c>
      <c r="G210" s="40">
        <v>2320901</v>
      </c>
      <c r="H210" s="40" t="s">
        <v>2264</v>
      </c>
      <c r="I210" s="40" t="s">
        <v>2376</v>
      </c>
      <c r="J210" s="40" t="s">
        <v>2658</v>
      </c>
      <c r="K210" s="40" t="s">
        <v>2659</v>
      </c>
      <c r="L210" s="40" t="s">
        <v>2595</v>
      </c>
      <c r="M210" s="42">
        <v>36</v>
      </c>
      <c r="N210" s="42">
        <v>26.18</v>
      </c>
      <c r="O210" s="42" t="s">
        <v>2588</v>
      </c>
      <c r="P210" s="42">
        <v>9.82</v>
      </c>
      <c r="Q210" s="42" t="s">
        <v>3238</v>
      </c>
      <c r="R210" s="42">
        <v>9.82</v>
      </c>
      <c r="S210" s="39">
        <v>20001124</v>
      </c>
      <c r="T210" s="40"/>
      <c r="U210" s="40" t="s">
        <v>2670</v>
      </c>
      <c r="V210" s="40">
        <v>5</v>
      </c>
      <c r="W210" s="40">
        <v>18</v>
      </c>
      <c r="X210" s="40" t="s">
        <v>2590</v>
      </c>
      <c r="Y210" s="40">
        <v>-8.74</v>
      </c>
      <c r="Z210" s="40" t="s">
        <v>2636</v>
      </c>
      <c r="AA210" s="40"/>
      <c r="AB210" s="40" t="s">
        <v>2592</v>
      </c>
      <c r="AC210" s="1" t="s">
        <v>58</v>
      </c>
    </row>
    <row r="211" ht="15" customHeight="1" spans="1:29">
      <c r="A211" s="39">
        <v>5918</v>
      </c>
      <c r="B211" s="39" t="s">
        <v>46</v>
      </c>
      <c r="C211" s="39">
        <v>21000135427</v>
      </c>
      <c r="D211" s="40">
        <v>0</v>
      </c>
      <c r="E211" s="40" t="s">
        <v>2668</v>
      </c>
      <c r="F211" s="40" t="s">
        <v>2584</v>
      </c>
      <c r="G211" s="40">
        <v>2320901</v>
      </c>
      <c r="H211" s="40" t="s">
        <v>2264</v>
      </c>
      <c r="I211" s="40" t="s">
        <v>2376</v>
      </c>
      <c r="J211" s="40" t="s">
        <v>2658</v>
      </c>
      <c r="K211" s="40" t="s">
        <v>2659</v>
      </c>
      <c r="L211" s="40" t="s">
        <v>2595</v>
      </c>
      <c r="M211" s="42">
        <v>36</v>
      </c>
      <c r="N211" s="42">
        <v>26.18</v>
      </c>
      <c r="O211" s="42" t="s">
        <v>2588</v>
      </c>
      <c r="P211" s="42">
        <v>9.82</v>
      </c>
      <c r="Q211" s="42" t="s">
        <v>3239</v>
      </c>
      <c r="R211" s="42">
        <v>9.82</v>
      </c>
      <c r="S211" s="39">
        <v>20001225</v>
      </c>
      <c r="T211" s="40"/>
      <c r="U211" s="40" t="s">
        <v>2670</v>
      </c>
      <c r="V211" s="40">
        <v>5</v>
      </c>
      <c r="W211" s="40">
        <v>18</v>
      </c>
      <c r="X211" s="40" t="s">
        <v>2590</v>
      </c>
      <c r="Y211" s="40">
        <v>-8.74</v>
      </c>
      <c r="Z211" s="40" t="s">
        <v>2907</v>
      </c>
      <c r="AA211" s="40"/>
      <c r="AB211" s="40" t="s">
        <v>2592</v>
      </c>
      <c r="AC211" s="1" t="s">
        <v>58</v>
      </c>
    </row>
    <row r="212" ht="15" customHeight="1" spans="1:29">
      <c r="A212" s="39">
        <v>5919</v>
      </c>
      <c r="B212" s="39" t="s">
        <v>46</v>
      </c>
      <c r="C212" s="39">
        <v>21000135431</v>
      </c>
      <c r="D212" s="40">
        <v>0</v>
      </c>
      <c r="E212" s="40" t="s">
        <v>2668</v>
      </c>
      <c r="F212" s="40" t="s">
        <v>2584</v>
      </c>
      <c r="G212" s="40">
        <v>2320901</v>
      </c>
      <c r="H212" s="40" t="s">
        <v>2264</v>
      </c>
      <c r="I212" s="40" t="s">
        <v>2376</v>
      </c>
      <c r="J212" s="40" t="s">
        <v>2658</v>
      </c>
      <c r="K212" s="40" t="s">
        <v>2659</v>
      </c>
      <c r="L212" s="40" t="s">
        <v>2595</v>
      </c>
      <c r="M212" s="42">
        <v>36</v>
      </c>
      <c r="N212" s="42">
        <v>26.18</v>
      </c>
      <c r="O212" s="42" t="s">
        <v>2588</v>
      </c>
      <c r="P212" s="42">
        <v>9.82</v>
      </c>
      <c r="Q212" s="42" t="s">
        <v>3240</v>
      </c>
      <c r="R212" s="42">
        <v>9.82</v>
      </c>
      <c r="S212" s="39">
        <v>20020222</v>
      </c>
      <c r="T212" s="40"/>
      <c r="U212" s="40" t="s">
        <v>2670</v>
      </c>
      <c r="V212" s="40">
        <v>5</v>
      </c>
      <c r="W212" s="40">
        <v>17</v>
      </c>
      <c r="X212" s="40" t="s">
        <v>2590</v>
      </c>
      <c r="Y212" s="40">
        <v>-8.74</v>
      </c>
      <c r="Z212" s="40" t="s">
        <v>2636</v>
      </c>
      <c r="AA212" s="40"/>
      <c r="AB212" s="40" t="s">
        <v>2592</v>
      </c>
      <c r="AC212" s="1" t="s">
        <v>58</v>
      </c>
    </row>
    <row r="213" ht="15" customHeight="1" spans="1:29">
      <c r="A213" s="39">
        <v>5920</v>
      </c>
      <c r="B213" s="39" t="s">
        <v>46</v>
      </c>
      <c r="C213" s="39">
        <v>21000135432</v>
      </c>
      <c r="D213" s="40">
        <v>0</v>
      </c>
      <c r="E213" s="40" t="s">
        <v>3241</v>
      </c>
      <c r="F213" s="40" t="s">
        <v>2584</v>
      </c>
      <c r="G213" s="40">
        <v>2320901</v>
      </c>
      <c r="H213" s="40" t="s">
        <v>2264</v>
      </c>
      <c r="I213" s="40" t="s">
        <v>2376</v>
      </c>
      <c r="J213" s="40" t="s">
        <v>2658</v>
      </c>
      <c r="K213" s="40" t="s">
        <v>2659</v>
      </c>
      <c r="L213" s="40" t="s">
        <v>2595</v>
      </c>
      <c r="M213" s="42">
        <v>36</v>
      </c>
      <c r="N213" s="42">
        <v>26.18</v>
      </c>
      <c r="O213" s="42" t="s">
        <v>2588</v>
      </c>
      <c r="P213" s="42">
        <v>9.82</v>
      </c>
      <c r="Q213" s="42" t="s">
        <v>3242</v>
      </c>
      <c r="R213" s="42">
        <v>9.82</v>
      </c>
      <c r="S213" s="39">
        <v>20040112</v>
      </c>
      <c r="T213" s="40"/>
      <c r="U213" s="40" t="s">
        <v>3243</v>
      </c>
      <c r="V213" s="40">
        <v>5</v>
      </c>
      <c r="W213" s="40">
        <v>15</v>
      </c>
      <c r="X213" s="40" t="s">
        <v>2590</v>
      </c>
      <c r="Y213" s="40">
        <v>-8.74</v>
      </c>
      <c r="Z213" s="40" t="s">
        <v>2907</v>
      </c>
      <c r="AA213" s="40"/>
      <c r="AB213" s="40" t="s">
        <v>2592</v>
      </c>
      <c r="AC213" s="1" t="s">
        <v>58</v>
      </c>
    </row>
    <row r="214" ht="15" customHeight="1" spans="1:29">
      <c r="A214" s="39">
        <v>5921</v>
      </c>
      <c r="B214" s="39" t="s">
        <v>46</v>
      </c>
      <c r="C214" s="39">
        <v>21000105250</v>
      </c>
      <c r="D214" s="40">
        <v>0</v>
      </c>
      <c r="E214" s="40" t="s">
        <v>1036</v>
      </c>
      <c r="F214" s="40" t="s">
        <v>2584</v>
      </c>
      <c r="G214" s="40">
        <v>2010104</v>
      </c>
      <c r="H214" s="40" t="s">
        <v>2096</v>
      </c>
      <c r="I214" s="40" t="s">
        <v>2376</v>
      </c>
      <c r="J214" s="40" t="s">
        <v>2625</v>
      </c>
      <c r="K214" s="40" t="s">
        <v>2626</v>
      </c>
      <c r="L214" s="40" t="s">
        <v>2742</v>
      </c>
      <c r="M214" s="42">
        <v>135.3</v>
      </c>
      <c r="N214" s="42">
        <v>128.51</v>
      </c>
      <c r="O214" s="42" t="s">
        <v>2588</v>
      </c>
      <c r="P214" s="42">
        <v>6.79</v>
      </c>
      <c r="Q214" s="42" t="s">
        <v>3244</v>
      </c>
      <c r="R214" s="42">
        <v>6.79</v>
      </c>
      <c r="S214" s="39">
        <v>20061209</v>
      </c>
      <c r="T214" s="40"/>
      <c r="U214" s="40" t="s">
        <v>184</v>
      </c>
      <c r="V214" s="40">
        <v>4</v>
      </c>
      <c r="W214" s="40">
        <v>12</v>
      </c>
      <c r="X214" s="40" t="s">
        <v>2590</v>
      </c>
      <c r="Y214" s="40">
        <v>-2.731</v>
      </c>
      <c r="Z214" s="40" t="s">
        <v>2755</v>
      </c>
      <c r="AA214" s="40"/>
      <c r="AB214" s="40" t="s">
        <v>2745</v>
      </c>
      <c r="AC214" s="1" t="s">
        <v>58</v>
      </c>
    </row>
    <row r="215" ht="15" customHeight="1" spans="1:29">
      <c r="A215" s="39">
        <v>5922</v>
      </c>
      <c r="B215" s="39" t="s">
        <v>46</v>
      </c>
      <c r="C215" s="39">
        <v>21000116071</v>
      </c>
      <c r="D215" s="40">
        <v>0</v>
      </c>
      <c r="E215" s="40" t="s">
        <v>1036</v>
      </c>
      <c r="F215" s="40" t="s">
        <v>2584</v>
      </c>
      <c r="G215" s="40">
        <v>2010104</v>
      </c>
      <c r="H215" s="40" t="s">
        <v>2096</v>
      </c>
      <c r="I215" s="40" t="s">
        <v>2376</v>
      </c>
      <c r="J215" s="40" t="s">
        <v>2625</v>
      </c>
      <c r="K215" s="40" t="s">
        <v>2626</v>
      </c>
      <c r="L215" s="40" t="s">
        <v>2742</v>
      </c>
      <c r="M215" s="42">
        <v>150</v>
      </c>
      <c r="N215" s="42">
        <v>139.46</v>
      </c>
      <c r="O215" s="42" t="s">
        <v>2588</v>
      </c>
      <c r="P215" s="42">
        <v>10.54</v>
      </c>
      <c r="Q215" s="42" t="s">
        <v>3245</v>
      </c>
      <c r="R215" s="42">
        <v>10.54</v>
      </c>
      <c r="S215" s="39">
        <v>20100524</v>
      </c>
      <c r="T215" s="40"/>
      <c r="U215" s="40" t="s">
        <v>102</v>
      </c>
      <c r="V215" s="40">
        <v>4</v>
      </c>
      <c r="W215" s="40">
        <v>9</v>
      </c>
      <c r="X215" s="40" t="s">
        <v>2590</v>
      </c>
      <c r="Y215" s="40">
        <v>-6.04</v>
      </c>
      <c r="Z215" s="40" t="s">
        <v>612</v>
      </c>
      <c r="AA215" s="40"/>
      <c r="AB215" s="40" t="s">
        <v>2745</v>
      </c>
      <c r="AC215" s="1" t="s">
        <v>58</v>
      </c>
    </row>
    <row r="216" ht="15" customHeight="1" spans="1:29">
      <c r="A216" s="39">
        <v>5923</v>
      </c>
      <c r="B216" s="39" t="s">
        <v>46</v>
      </c>
      <c r="C216" s="39">
        <v>21000116329</v>
      </c>
      <c r="D216" s="40">
        <v>0</v>
      </c>
      <c r="E216" s="40" t="s">
        <v>2747</v>
      </c>
      <c r="F216" s="40" t="s">
        <v>2584</v>
      </c>
      <c r="G216" s="40">
        <v>2010601</v>
      </c>
      <c r="H216" s="40" t="s">
        <v>2269</v>
      </c>
      <c r="I216" s="40" t="s">
        <v>2376</v>
      </c>
      <c r="J216" s="40" t="s">
        <v>2748</v>
      </c>
      <c r="K216" s="40" t="s">
        <v>2749</v>
      </c>
      <c r="L216" s="40" t="s">
        <v>2742</v>
      </c>
      <c r="M216" s="42">
        <v>53.1</v>
      </c>
      <c r="N216" s="42">
        <v>49.37</v>
      </c>
      <c r="O216" s="42" t="s">
        <v>2588</v>
      </c>
      <c r="P216" s="42">
        <v>3.73</v>
      </c>
      <c r="Q216" s="42" t="s">
        <v>3246</v>
      </c>
      <c r="R216" s="42">
        <v>3.73</v>
      </c>
      <c r="S216" s="39">
        <v>19950511</v>
      </c>
      <c r="T216" s="40"/>
      <c r="U216" s="40" t="s">
        <v>2751</v>
      </c>
      <c r="V216" s="40">
        <v>4</v>
      </c>
      <c r="W216" s="40">
        <v>24</v>
      </c>
      <c r="X216" s="40" t="s">
        <v>2590</v>
      </c>
      <c r="Y216" s="40">
        <v>-2.137</v>
      </c>
      <c r="Z216" s="40" t="s">
        <v>2752</v>
      </c>
      <c r="AA216" s="40"/>
      <c r="AB216" s="40" t="s">
        <v>2753</v>
      </c>
      <c r="AC216" s="1" t="s">
        <v>58</v>
      </c>
    </row>
    <row r="217" ht="15" customHeight="1" spans="1:29">
      <c r="A217" s="39">
        <v>5924</v>
      </c>
      <c r="B217" s="39" t="s">
        <v>46</v>
      </c>
      <c r="C217" s="39">
        <v>21000135201</v>
      </c>
      <c r="D217" s="40">
        <v>0</v>
      </c>
      <c r="E217" s="40" t="s">
        <v>2708</v>
      </c>
      <c r="F217" s="40" t="s">
        <v>2623</v>
      </c>
      <c r="G217" s="40">
        <v>2201002</v>
      </c>
      <c r="H217" s="40" t="s">
        <v>2091</v>
      </c>
      <c r="I217" s="40" t="s">
        <v>2376</v>
      </c>
      <c r="J217" s="40" t="s">
        <v>2740</v>
      </c>
      <c r="K217" s="40" t="s">
        <v>2741</v>
      </c>
      <c r="L217" s="40" t="s">
        <v>2627</v>
      </c>
      <c r="M217" s="42">
        <v>217.17</v>
      </c>
      <c r="N217" s="42">
        <v>157.98</v>
      </c>
      <c r="O217" s="42" t="s">
        <v>2588</v>
      </c>
      <c r="P217" s="42">
        <v>59.19</v>
      </c>
      <c r="Q217" s="42" t="s">
        <v>3247</v>
      </c>
      <c r="R217" s="42">
        <v>59.19</v>
      </c>
      <c r="S217" s="39">
        <v>20100612</v>
      </c>
      <c r="T217" s="40"/>
      <c r="U217" s="40" t="s">
        <v>3248</v>
      </c>
      <c r="V217" s="40">
        <v>5</v>
      </c>
      <c r="W217" s="40">
        <v>9</v>
      </c>
      <c r="X217" s="40" t="s">
        <v>2590</v>
      </c>
      <c r="Y217" s="40">
        <v>-52.6749</v>
      </c>
      <c r="Z217" s="40" t="s">
        <v>2808</v>
      </c>
      <c r="AA217" s="40"/>
      <c r="AB217" s="40" t="s">
        <v>2631</v>
      </c>
      <c r="AC217" s="1" t="s">
        <v>58</v>
      </c>
    </row>
    <row r="218" ht="15" customHeight="1" spans="1:29">
      <c r="A218" s="39">
        <v>5925</v>
      </c>
      <c r="B218" s="39" t="s">
        <v>46</v>
      </c>
      <c r="C218" s="39">
        <v>21000069711</v>
      </c>
      <c r="D218" s="40">
        <v>0</v>
      </c>
      <c r="E218" s="40" t="s">
        <v>813</v>
      </c>
      <c r="F218" s="40" t="s">
        <v>2584</v>
      </c>
      <c r="G218" s="40">
        <v>2010601</v>
      </c>
      <c r="H218" s="40" t="s">
        <v>2269</v>
      </c>
      <c r="I218" s="40" t="s">
        <v>2376</v>
      </c>
      <c r="J218" s="40" t="s">
        <v>2625</v>
      </c>
      <c r="K218" s="40" t="s">
        <v>2626</v>
      </c>
      <c r="L218" s="40" t="s">
        <v>2742</v>
      </c>
      <c r="M218" s="42">
        <v>1282.05</v>
      </c>
      <c r="N218" s="42">
        <v>1243.59</v>
      </c>
      <c r="O218" s="42" t="s">
        <v>2588</v>
      </c>
      <c r="P218" s="42">
        <v>38.46</v>
      </c>
      <c r="Q218" s="42" t="s">
        <v>3249</v>
      </c>
      <c r="R218" s="42">
        <v>38.46</v>
      </c>
      <c r="S218" s="39">
        <v>20121225</v>
      </c>
      <c r="T218" s="40"/>
      <c r="U218" s="40" t="s">
        <v>2536</v>
      </c>
      <c r="V218" s="40">
        <v>4</v>
      </c>
      <c r="W218" s="40">
        <v>6</v>
      </c>
      <c r="X218" s="40" t="s">
        <v>2590</v>
      </c>
      <c r="Y218" s="40">
        <v>0.0015</v>
      </c>
      <c r="Z218" s="40" t="s">
        <v>3050</v>
      </c>
      <c r="AA218" s="40"/>
      <c r="AB218" s="40" t="s">
        <v>2745</v>
      </c>
      <c r="AC218" s="1" t="s">
        <v>58</v>
      </c>
    </row>
    <row r="219" ht="15" customHeight="1" spans="1:29">
      <c r="A219" s="39">
        <v>5926</v>
      </c>
      <c r="B219" s="39" t="s">
        <v>46</v>
      </c>
      <c r="C219" s="39">
        <v>21000116485</v>
      </c>
      <c r="D219" s="40">
        <v>0</v>
      </c>
      <c r="E219" s="40" t="s">
        <v>813</v>
      </c>
      <c r="F219" s="40" t="s">
        <v>2584</v>
      </c>
      <c r="G219" s="40">
        <v>2010601</v>
      </c>
      <c r="H219" s="40" t="s">
        <v>2269</v>
      </c>
      <c r="I219" s="40" t="s">
        <v>2376</v>
      </c>
      <c r="J219" s="40" t="s">
        <v>2625</v>
      </c>
      <c r="K219" s="40" t="s">
        <v>2626</v>
      </c>
      <c r="L219" s="40" t="s">
        <v>2742</v>
      </c>
      <c r="M219" s="42">
        <v>30</v>
      </c>
      <c r="N219" s="42">
        <v>27.91</v>
      </c>
      <c r="O219" s="42" t="s">
        <v>2588</v>
      </c>
      <c r="P219" s="42">
        <v>2.09</v>
      </c>
      <c r="Q219" s="42" t="s">
        <v>3250</v>
      </c>
      <c r="R219" s="42">
        <v>2.09</v>
      </c>
      <c r="S219" s="39">
        <v>20110321</v>
      </c>
      <c r="T219" s="40"/>
      <c r="U219" s="40" t="s">
        <v>3251</v>
      </c>
      <c r="V219" s="40">
        <v>4</v>
      </c>
      <c r="W219" s="40">
        <v>8</v>
      </c>
      <c r="X219" s="40" t="s">
        <v>2590</v>
      </c>
      <c r="Y219" s="40">
        <v>-1.19</v>
      </c>
      <c r="Z219" s="40" t="s">
        <v>783</v>
      </c>
      <c r="AA219" s="40"/>
      <c r="AB219" s="40" t="s">
        <v>2745</v>
      </c>
      <c r="AC219" s="1" t="s">
        <v>58</v>
      </c>
    </row>
    <row r="220" ht="15" customHeight="1" spans="1:29">
      <c r="A220" s="39">
        <v>5927</v>
      </c>
      <c r="B220" s="39" t="s">
        <v>46</v>
      </c>
      <c r="C220" s="39">
        <v>21000036598</v>
      </c>
      <c r="D220" s="40">
        <v>0</v>
      </c>
      <c r="E220" s="40" t="s">
        <v>2756</v>
      </c>
      <c r="F220" s="40" t="s">
        <v>2584</v>
      </c>
      <c r="G220" s="40">
        <v>20201</v>
      </c>
      <c r="H220" s="40" t="s">
        <v>175</v>
      </c>
      <c r="I220" s="40" t="s">
        <v>2376</v>
      </c>
      <c r="J220" s="40" t="s">
        <v>2625</v>
      </c>
      <c r="K220" s="40" t="s">
        <v>2626</v>
      </c>
      <c r="L220" s="40" t="s">
        <v>2742</v>
      </c>
      <c r="M220" s="42">
        <v>13677.94</v>
      </c>
      <c r="N220" s="42">
        <v>13267.6</v>
      </c>
      <c r="O220" s="42" t="s">
        <v>2588</v>
      </c>
      <c r="P220" s="42">
        <v>410.34</v>
      </c>
      <c r="Q220" s="42" t="s">
        <v>3252</v>
      </c>
      <c r="R220" s="42">
        <v>410.34</v>
      </c>
      <c r="S220" s="39">
        <v>20051222</v>
      </c>
      <c r="T220" s="40"/>
      <c r="U220" s="40" t="s">
        <v>3253</v>
      </c>
      <c r="V220" s="40">
        <v>5</v>
      </c>
      <c r="W220" s="40">
        <v>13</v>
      </c>
      <c r="X220" s="40" t="s">
        <v>2590</v>
      </c>
      <c r="Y220" s="40">
        <v>-0.0018</v>
      </c>
      <c r="Z220" s="40" t="s">
        <v>2759</v>
      </c>
      <c r="AA220" s="40"/>
      <c r="AB220" s="40" t="s">
        <v>2745</v>
      </c>
      <c r="AC220" s="1" t="s">
        <v>58</v>
      </c>
    </row>
    <row r="221" ht="15" customHeight="1" spans="1:29">
      <c r="A221" s="39">
        <v>5928</v>
      </c>
      <c r="B221" s="39" t="s">
        <v>46</v>
      </c>
      <c r="C221" s="39">
        <v>21000106529</v>
      </c>
      <c r="D221" s="40">
        <v>0</v>
      </c>
      <c r="E221" s="40" t="s">
        <v>3254</v>
      </c>
      <c r="F221" s="40" t="s">
        <v>2837</v>
      </c>
      <c r="G221" s="40">
        <v>2400601</v>
      </c>
      <c r="H221" s="40" t="s">
        <v>2858</v>
      </c>
      <c r="I221" s="40" t="s">
        <v>2694</v>
      </c>
      <c r="J221" s="40" t="s">
        <v>2585</v>
      </c>
      <c r="K221" s="40" t="s">
        <v>2586</v>
      </c>
      <c r="L221" s="40" t="s">
        <v>2873</v>
      </c>
      <c r="M221" s="42">
        <v>593.5</v>
      </c>
      <c r="N221" s="42">
        <v>225.48</v>
      </c>
      <c r="O221" s="42" t="s">
        <v>2588</v>
      </c>
      <c r="P221" s="42">
        <v>368.02</v>
      </c>
      <c r="Q221" s="42" t="s">
        <v>3255</v>
      </c>
      <c r="R221" s="42">
        <v>368.02</v>
      </c>
      <c r="S221" s="39">
        <v>20080116</v>
      </c>
      <c r="T221" s="40"/>
      <c r="U221" s="40" t="s">
        <v>3256</v>
      </c>
      <c r="V221" s="40">
        <v>10</v>
      </c>
      <c r="W221" s="40">
        <v>11</v>
      </c>
      <c r="X221" s="40" t="s">
        <v>2590</v>
      </c>
      <c r="Y221" s="40">
        <v>-350.215</v>
      </c>
      <c r="Z221" s="40" t="s">
        <v>3257</v>
      </c>
      <c r="AA221" s="40"/>
      <c r="AB221" s="40" t="s">
        <v>2615</v>
      </c>
      <c r="AC221" s="1" t="s">
        <v>58</v>
      </c>
    </row>
    <row r="222" ht="15" customHeight="1" spans="1:29">
      <c r="A222" s="39">
        <v>5929</v>
      </c>
      <c r="B222" s="39" t="s">
        <v>46</v>
      </c>
      <c r="C222" s="39">
        <v>21000116076</v>
      </c>
      <c r="D222" s="40">
        <v>0</v>
      </c>
      <c r="E222" s="40" t="s">
        <v>1036</v>
      </c>
      <c r="F222" s="40" t="s">
        <v>2584</v>
      </c>
      <c r="G222" s="40">
        <v>2010104</v>
      </c>
      <c r="H222" s="40" t="s">
        <v>2096</v>
      </c>
      <c r="I222" s="40" t="s">
        <v>2376</v>
      </c>
      <c r="J222" s="40" t="s">
        <v>2893</v>
      </c>
      <c r="K222" s="40" t="s">
        <v>2894</v>
      </c>
      <c r="L222" s="40" t="s">
        <v>2846</v>
      </c>
      <c r="M222" s="42">
        <v>150</v>
      </c>
      <c r="N222" s="42">
        <v>139.46</v>
      </c>
      <c r="O222" s="42" t="s">
        <v>2588</v>
      </c>
      <c r="P222" s="42">
        <v>10.54</v>
      </c>
      <c r="Q222" s="42" t="s">
        <v>3258</v>
      </c>
      <c r="R222" s="42">
        <v>10.54</v>
      </c>
      <c r="S222" s="39">
        <v>20100810</v>
      </c>
      <c r="T222" s="40"/>
      <c r="U222" s="40" t="s">
        <v>102</v>
      </c>
      <c r="V222" s="40">
        <v>4</v>
      </c>
      <c r="W222" s="40">
        <v>9</v>
      </c>
      <c r="X222" s="40" t="s">
        <v>2590</v>
      </c>
      <c r="Y222" s="40">
        <v>-6.04</v>
      </c>
      <c r="Z222" s="40" t="s">
        <v>612</v>
      </c>
      <c r="AA222" s="40"/>
      <c r="AB222" s="40" t="s">
        <v>2615</v>
      </c>
      <c r="AC222" s="1" t="s">
        <v>58</v>
      </c>
    </row>
    <row r="223" ht="15" customHeight="1" spans="1:29">
      <c r="A223" s="39">
        <v>5930</v>
      </c>
      <c r="B223" s="39" t="s">
        <v>46</v>
      </c>
      <c r="C223" s="39">
        <v>21000105334</v>
      </c>
      <c r="D223" s="40">
        <v>0</v>
      </c>
      <c r="E223" s="40" t="s">
        <v>3259</v>
      </c>
      <c r="F223" s="40" t="s">
        <v>2584</v>
      </c>
      <c r="G223" s="40">
        <v>2010104</v>
      </c>
      <c r="H223" s="40" t="s">
        <v>2096</v>
      </c>
      <c r="I223" s="40" t="s">
        <v>2376</v>
      </c>
      <c r="J223" s="40" t="s">
        <v>2585</v>
      </c>
      <c r="K223" s="40" t="s">
        <v>2586</v>
      </c>
      <c r="L223" s="40" t="s">
        <v>2611</v>
      </c>
      <c r="M223" s="42">
        <v>150</v>
      </c>
      <c r="N223" s="42">
        <v>142.49</v>
      </c>
      <c r="O223" s="42" t="s">
        <v>2588</v>
      </c>
      <c r="P223" s="42">
        <v>7.51</v>
      </c>
      <c r="Q223" s="42" t="s">
        <v>3260</v>
      </c>
      <c r="R223" s="42">
        <v>7.51</v>
      </c>
      <c r="S223" s="39">
        <v>20080125</v>
      </c>
      <c r="T223" s="40"/>
      <c r="U223" s="40" t="s">
        <v>3261</v>
      </c>
      <c r="V223" s="40">
        <v>4</v>
      </c>
      <c r="W223" s="40">
        <v>11</v>
      </c>
      <c r="X223" s="40" t="s">
        <v>2590</v>
      </c>
      <c r="Y223" s="40">
        <v>-3.01</v>
      </c>
      <c r="Z223" s="40" t="s">
        <v>2642</v>
      </c>
      <c r="AA223" s="40"/>
      <c r="AB223" s="40" t="s">
        <v>2615</v>
      </c>
      <c r="AC223" s="1" t="s">
        <v>58</v>
      </c>
    </row>
    <row r="224" ht="15" customHeight="1" spans="1:29">
      <c r="A224" s="39">
        <v>5931</v>
      </c>
      <c r="B224" s="39" t="s">
        <v>46</v>
      </c>
      <c r="C224" s="39">
        <v>21000116026</v>
      </c>
      <c r="D224" s="40">
        <v>0</v>
      </c>
      <c r="E224" s="40" t="s">
        <v>1036</v>
      </c>
      <c r="F224" s="40" t="s">
        <v>2584</v>
      </c>
      <c r="G224" s="40">
        <v>2010104</v>
      </c>
      <c r="H224" s="40" t="s">
        <v>2096</v>
      </c>
      <c r="I224" s="40" t="s">
        <v>2376</v>
      </c>
      <c r="J224" s="40" t="s">
        <v>2893</v>
      </c>
      <c r="K224" s="40" t="s">
        <v>2894</v>
      </c>
      <c r="L224" s="40" t="s">
        <v>2846</v>
      </c>
      <c r="M224" s="42">
        <v>150</v>
      </c>
      <c r="N224" s="42">
        <v>139.46</v>
      </c>
      <c r="O224" s="42" t="s">
        <v>2588</v>
      </c>
      <c r="P224" s="42">
        <v>10.54</v>
      </c>
      <c r="Q224" s="42" t="s">
        <v>3262</v>
      </c>
      <c r="R224" s="42">
        <v>10.54</v>
      </c>
      <c r="S224" s="39">
        <v>20100816</v>
      </c>
      <c r="T224" s="40"/>
      <c r="U224" s="40" t="s">
        <v>118</v>
      </c>
      <c r="V224" s="40">
        <v>4</v>
      </c>
      <c r="W224" s="40">
        <v>9</v>
      </c>
      <c r="X224" s="40" t="s">
        <v>2590</v>
      </c>
      <c r="Y224" s="40">
        <v>-6.04</v>
      </c>
      <c r="Z224" s="40" t="s">
        <v>2605</v>
      </c>
      <c r="AA224" s="40"/>
      <c r="AB224" s="40" t="s">
        <v>2615</v>
      </c>
      <c r="AC224" s="1" t="s">
        <v>58</v>
      </c>
    </row>
    <row r="225" ht="15" customHeight="1" spans="1:29">
      <c r="A225" s="39">
        <v>5932</v>
      </c>
      <c r="B225" s="39" t="s">
        <v>46</v>
      </c>
      <c r="C225" s="39">
        <v>21000033723</v>
      </c>
      <c r="D225" s="40">
        <v>0</v>
      </c>
      <c r="E225" s="40" t="s">
        <v>984</v>
      </c>
      <c r="F225" s="40" t="s">
        <v>2584</v>
      </c>
      <c r="G225" s="40">
        <v>2010104</v>
      </c>
      <c r="H225" s="40" t="s">
        <v>2096</v>
      </c>
      <c r="I225" s="40" t="s">
        <v>2376</v>
      </c>
      <c r="J225" s="40" t="s">
        <v>2585</v>
      </c>
      <c r="K225" s="40" t="s">
        <v>2586</v>
      </c>
      <c r="L225" s="40" t="s">
        <v>2611</v>
      </c>
      <c r="M225" s="42">
        <v>18238</v>
      </c>
      <c r="N225" s="42">
        <v>17690.86</v>
      </c>
      <c r="O225" s="42" t="s">
        <v>2588</v>
      </c>
      <c r="P225" s="42">
        <v>547.14</v>
      </c>
      <c r="Q225" s="42" t="s">
        <v>3263</v>
      </c>
      <c r="R225" s="42">
        <v>547.14</v>
      </c>
      <c r="S225" s="39">
        <v>19991230</v>
      </c>
      <c r="T225" s="40"/>
      <c r="U225" s="40" t="s">
        <v>2607</v>
      </c>
      <c r="V225" s="40">
        <v>4</v>
      </c>
      <c r="W225" s="40">
        <v>19</v>
      </c>
      <c r="X225" s="40" t="s">
        <v>2590</v>
      </c>
      <c r="Y225" s="40">
        <v>0</v>
      </c>
      <c r="Z225" s="40" t="s">
        <v>2608</v>
      </c>
      <c r="AA225" s="40"/>
      <c r="AB225" s="40" t="s">
        <v>2615</v>
      </c>
      <c r="AC225" s="1" t="s">
        <v>58</v>
      </c>
    </row>
    <row r="226" ht="15" customHeight="1" spans="1:29">
      <c r="A226" s="39">
        <v>5933</v>
      </c>
      <c r="B226" s="39" t="s">
        <v>46</v>
      </c>
      <c r="C226" s="39">
        <v>21000040952</v>
      </c>
      <c r="D226" s="40">
        <v>0</v>
      </c>
      <c r="E226" s="40" t="s">
        <v>2756</v>
      </c>
      <c r="F226" s="40" t="s">
        <v>2584</v>
      </c>
      <c r="G226" s="40">
        <v>20201</v>
      </c>
      <c r="H226" s="40" t="s">
        <v>175</v>
      </c>
      <c r="I226" s="40" t="s">
        <v>2376</v>
      </c>
      <c r="J226" s="40" t="s">
        <v>2787</v>
      </c>
      <c r="K226" s="40" t="s">
        <v>2788</v>
      </c>
      <c r="L226" s="40" t="s">
        <v>2595</v>
      </c>
      <c r="M226" s="42">
        <v>7948.72</v>
      </c>
      <c r="N226" s="42">
        <v>7710.26</v>
      </c>
      <c r="O226" s="42" t="s">
        <v>2588</v>
      </c>
      <c r="P226" s="42">
        <v>238.46</v>
      </c>
      <c r="Q226" s="42" t="s">
        <v>3264</v>
      </c>
      <c r="R226" s="42">
        <v>238.46</v>
      </c>
      <c r="S226" s="39">
        <v>20101206</v>
      </c>
      <c r="T226" s="40"/>
      <c r="U226" s="40" t="s">
        <v>3265</v>
      </c>
      <c r="V226" s="40">
        <v>5</v>
      </c>
      <c r="W226" s="40">
        <v>8</v>
      </c>
      <c r="X226" s="40" t="s">
        <v>2590</v>
      </c>
      <c r="Y226" s="40">
        <v>0.0016</v>
      </c>
      <c r="Z226" s="40" t="s">
        <v>3266</v>
      </c>
      <c r="AA226" s="40"/>
      <c r="AB226" s="40" t="s">
        <v>2592</v>
      </c>
      <c r="AC226" s="1" t="s">
        <v>58</v>
      </c>
    </row>
    <row r="227" ht="15" customHeight="1" spans="1:29">
      <c r="A227" s="39">
        <v>5934</v>
      </c>
      <c r="B227" s="39" t="s">
        <v>46</v>
      </c>
      <c r="C227" s="39">
        <v>21000033607</v>
      </c>
      <c r="D227" s="40">
        <v>0</v>
      </c>
      <c r="E227" s="40" t="s">
        <v>3267</v>
      </c>
      <c r="F227" s="40" t="s">
        <v>2837</v>
      </c>
      <c r="G227" s="40">
        <v>24201</v>
      </c>
      <c r="H227" s="40" t="s">
        <v>3058</v>
      </c>
      <c r="I227" s="40" t="s">
        <v>2881</v>
      </c>
      <c r="J227" s="40" t="s">
        <v>2585</v>
      </c>
      <c r="K227" s="40" t="s">
        <v>2586</v>
      </c>
      <c r="L227" s="40" t="s">
        <v>2945</v>
      </c>
      <c r="M227" s="42">
        <v>2160</v>
      </c>
      <c r="N227" s="42">
        <v>2095.2</v>
      </c>
      <c r="O227" s="42" t="s">
        <v>2588</v>
      </c>
      <c r="P227" s="42">
        <v>64.8</v>
      </c>
      <c r="Q227" s="42" t="s">
        <v>3268</v>
      </c>
      <c r="R227" s="42">
        <v>64.8</v>
      </c>
      <c r="S227" s="39">
        <v>19871215</v>
      </c>
      <c r="T227" s="40">
        <v>0</v>
      </c>
      <c r="U227" s="40" t="s">
        <v>3269</v>
      </c>
      <c r="V227" s="40">
        <v>10</v>
      </c>
      <c r="W227" s="40">
        <v>31</v>
      </c>
      <c r="X227" s="40" t="s">
        <v>2590</v>
      </c>
      <c r="Y227" s="40">
        <v>0</v>
      </c>
      <c r="Z227" s="40" t="s">
        <v>3065</v>
      </c>
      <c r="AA227" s="40"/>
      <c r="AB227" s="40" t="s">
        <v>2615</v>
      </c>
      <c r="AC227" s="1" t="s">
        <v>58</v>
      </c>
    </row>
    <row r="228" ht="15" customHeight="1" spans="1:29">
      <c r="A228" s="39">
        <v>5935</v>
      </c>
      <c r="B228" s="39" t="s">
        <v>46</v>
      </c>
      <c r="C228" s="39">
        <v>21000106165</v>
      </c>
      <c r="D228" s="40">
        <v>0</v>
      </c>
      <c r="E228" s="40" t="s">
        <v>2708</v>
      </c>
      <c r="F228" s="40" t="s">
        <v>2623</v>
      </c>
      <c r="G228" s="40">
        <v>2201002</v>
      </c>
      <c r="H228" s="40" t="s">
        <v>2091</v>
      </c>
      <c r="I228" s="40" t="s">
        <v>2376</v>
      </c>
      <c r="J228" s="40" t="s">
        <v>2787</v>
      </c>
      <c r="K228" s="40" t="s">
        <v>2788</v>
      </c>
      <c r="L228" s="40" t="s">
        <v>2660</v>
      </c>
      <c r="M228" s="42">
        <v>112.2</v>
      </c>
      <c r="N228" s="42">
        <v>85.27</v>
      </c>
      <c r="O228" s="42" t="s">
        <v>2588</v>
      </c>
      <c r="P228" s="42">
        <v>26.93</v>
      </c>
      <c r="Q228" s="42" t="s">
        <v>3270</v>
      </c>
      <c r="R228" s="42">
        <v>26.93</v>
      </c>
      <c r="S228" s="39">
        <v>20060617</v>
      </c>
      <c r="T228" s="40"/>
      <c r="U228" s="40" t="s">
        <v>3035</v>
      </c>
      <c r="V228" s="40">
        <v>5</v>
      </c>
      <c r="W228" s="40">
        <v>13</v>
      </c>
      <c r="X228" s="40" t="s">
        <v>2590</v>
      </c>
      <c r="Y228" s="40">
        <v>-23.564</v>
      </c>
      <c r="Z228" s="40" t="s">
        <v>2808</v>
      </c>
      <c r="AA228" s="40"/>
      <c r="AB228" s="40" t="s">
        <v>2592</v>
      </c>
      <c r="AC228" s="1" t="s">
        <v>58</v>
      </c>
    </row>
    <row r="229" ht="15" customHeight="1" spans="1:29">
      <c r="A229" s="39">
        <v>5936</v>
      </c>
      <c r="B229" s="39" t="s">
        <v>46</v>
      </c>
      <c r="C229" s="39">
        <v>21000078666</v>
      </c>
      <c r="D229" s="40">
        <v>0</v>
      </c>
      <c r="E229" s="40" t="s">
        <v>984</v>
      </c>
      <c r="F229" s="40" t="s">
        <v>2584</v>
      </c>
      <c r="G229" s="40">
        <v>2010104</v>
      </c>
      <c r="H229" s="40" t="s">
        <v>2096</v>
      </c>
      <c r="I229" s="40" t="s">
        <v>2376</v>
      </c>
      <c r="J229" s="40" t="s">
        <v>2787</v>
      </c>
      <c r="K229" s="40" t="s">
        <v>2788</v>
      </c>
      <c r="L229" s="40" t="s">
        <v>2595</v>
      </c>
      <c r="M229" s="42">
        <v>3805</v>
      </c>
      <c r="N229" s="42">
        <v>3690.85</v>
      </c>
      <c r="O229" s="42" t="s">
        <v>2588</v>
      </c>
      <c r="P229" s="42">
        <v>114.15</v>
      </c>
      <c r="Q229" s="42" t="s">
        <v>3271</v>
      </c>
      <c r="R229" s="42">
        <v>114.15</v>
      </c>
      <c r="S229" s="39">
        <v>20131220</v>
      </c>
      <c r="T229" s="40"/>
      <c r="U229" s="40" t="s">
        <v>3186</v>
      </c>
      <c r="V229" s="40">
        <v>4</v>
      </c>
      <c r="W229" s="40">
        <v>5</v>
      </c>
      <c r="X229" s="40" t="s">
        <v>2590</v>
      </c>
      <c r="Y229" s="40">
        <v>0</v>
      </c>
      <c r="Z229" s="40" t="s">
        <v>3187</v>
      </c>
      <c r="AA229" s="40"/>
      <c r="AB229" s="40" t="s">
        <v>2592</v>
      </c>
      <c r="AC229" s="1" t="s">
        <v>58</v>
      </c>
    </row>
    <row r="230" ht="15" customHeight="1" spans="1:29">
      <c r="A230" s="39">
        <v>5937</v>
      </c>
      <c r="B230" s="39" t="s">
        <v>46</v>
      </c>
      <c r="C230" s="39">
        <v>21000033566</v>
      </c>
      <c r="D230" s="40">
        <v>0</v>
      </c>
      <c r="E230" s="40" t="s">
        <v>3036</v>
      </c>
      <c r="F230" s="40" t="s">
        <v>2837</v>
      </c>
      <c r="G230" s="40">
        <v>24203</v>
      </c>
      <c r="H230" s="40" t="s">
        <v>2944</v>
      </c>
      <c r="I230" s="40" t="s">
        <v>2881</v>
      </c>
      <c r="J230" s="40" t="s">
        <v>2585</v>
      </c>
      <c r="K230" s="40" t="s">
        <v>2586</v>
      </c>
      <c r="L230" s="40" t="s">
        <v>2945</v>
      </c>
      <c r="M230" s="42">
        <v>22190</v>
      </c>
      <c r="N230" s="42">
        <v>21524.3</v>
      </c>
      <c r="O230" s="42" t="s">
        <v>2588</v>
      </c>
      <c r="P230" s="42">
        <v>665.7</v>
      </c>
      <c r="Q230" s="42" t="s">
        <v>3272</v>
      </c>
      <c r="R230" s="42">
        <v>665.7</v>
      </c>
      <c r="S230" s="39">
        <v>19881002</v>
      </c>
      <c r="T230" s="40">
        <v>0</v>
      </c>
      <c r="U230" s="40" t="s">
        <v>3273</v>
      </c>
      <c r="V230" s="40">
        <v>10</v>
      </c>
      <c r="W230" s="40">
        <v>31</v>
      </c>
      <c r="X230" s="40" t="s">
        <v>2590</v>
      </c>
      <c r="Y230" s="40">
        <v>0</v>
      </c>
      <c r="Z230" s="40" t="s">
        <v>3274</v>
      </c>
      <c r="AA230" s="40"/>
      <c r="AB230" s="40" t="s">
        <v>2615</v>
      </c>
      <c r="AC230" s="1" t="s">
        <v>58</v>
      </c>
    </row>
    <row r="231" ht="15" customHeight="1" spans="1:29">
      <c r="A231" s="39">
        <v>5938</v>
      </c>
      <c r="B231" s="39" t="s">
        <v>46</v>
      </c>
      <c r="C231" s="39">
        <v>21000106208</v>
      </c>
      <c r="D231" s="40">
        <v>0</v>
      </c>
      <c r="E231" s="40" t="s">
        <v>2708</v>
      </c>
      <c r="F231" s="40" t="s">
        <v>2623</v>
      </c>
      <c r="G231" s="40">
        <v>2201002</v>
      </c>
      <c r="H231" s="40" t="s">
        <v>2091</v>
      </c>
      <c r="I231" s="40" t="s">
        <v>2376</v>
      </c>
      <c r="J231" s="40" t="s">
        <v>2695</v>
      </c>
      <c r="K231" s="40" t="s">
        <v>2696</v>
      </c>
      <c r="L231" s="40" t="s">
        <v>2627</v>
      </c>
      <c r="M231" s="42">
        <v>79.2</v>
      </c>
      <c r="N231" s="42">
        <v>60.16</v>
      </c>
      <c r="O231" s="42" t="s">
        <v>2588</v>
      </c>
      <c r="P231" s="42">
        <v>19.04</v>
      </c>
      <c r="Q231" s="42" t="s">
        <v>3275</v>
      </c>
      <c r="R231" s="42">
        <v>19.04</v>
      </c>
      <c r="S231" s="39">
        <v>20080410</v>
      </c>
      <c r="T231" s="40"/>
      <c r="U231" s="40" t="s">
        <v>3035</v>
      </c>
      <c r="V231" s="40">
        <v>5</v>
      </c>
      <c r="W231" s="40">
        <v>11</v>
      </c>
      <c r="X231" s="40" t="s">
        <v>2590</v>
      </c>
      <c r="Y231" s="40">
        <v>-16.664</v>
      </c>
      <c r="Z231" s="40" t="s">
        <v>2808</v>
      </c>
      <c r="AA231" s="40"/>
      <c r="AB231" s="40" t="s">
        <v>2631</v>
      </c>
      <c r="AC231" s="1" t="s">
        <v>58</v>
      </c>
    </row>
    <row r="232" ht="15" customHeight="1" spans="1:29">
      <c r="A232" s="39">
        <v>5939</v>
      </c>
      <c r="B232" s="39" t="s">
        <v>46</v>
      </c>
      <c r="C232" s="39">
        <v>21000105343</v>
      </c>
      <c r="D232" s="40">
        <v>0</v>
      </c>
      <c r="E232" s="40" t="s">
        <v>1036</v>
      </c>
      <c r="F232" s="40" t="s">
        <v>2584</v>
      </c>
      <c r="G232" s="40">
        <v>2010104</v>
      </c>
      <c r="H232" s="40" t="s">
        <v>2096</v>
      </c>
      <c r="I232" s="40" t="s">
        <v>2376</v>
      </c>
      <c r="J232" s="40" t="s">
        <v>2703</v>
      </c>
      <c r="K232" s="40" t="s">
        <v>2704</v>
      </c>
      <c r="L232" s="40" t="s">
        <v>2742</v>
      </c>
      <c r="M232" s="42">
        <v>111</v>
      </c>
      <c r="N232" s="42">
        <v>105.43</v>
      </c>
      <c r="O232" s="42" t="s">
        <v>2588</v>
      </c>
      <c r="P232" s="42">
        <v>5.57</v>
      </c>
      <c r="Q232" s="42" t="s">
        <v>3276</v>
      </c>
      <c r="R232" s="42">
        <v>5.57</v>
      </c>
      <c r="S232" s="39">
        <v>20080410</v>
      </c>
      <c r="T232" s="40"/>
      <c r="U232" s="40" t="s">
        <v>3277</v>
      </c>
      <c r="V232" s="40">
        <v>4</v>
      </c>
      <c r="W232" s="40">
        <v>11</v>
      </c>
      <c r="X232" s="40" t="s">
        <v>2590</v>
      </c>
      <c r="Y232" s="40">
        <v>-2.24</v>
      </c>
      <c r="Z232" s="40" t="s">
        <v>2656</v>
      </c>
      <c r="AA232" s="40"/>
      <c r="AB232" s="40" t="s">
        <v>2745</v>
      </c>
      <c r="AC232" s="1" t="s">
        <v>58</v>
      </c>
    </row>
    <row r="233" ht="15" customHeight="1" spans="1:29">
      <c r="A233" s="39">
        <v>5940</v>
      </c>
      <c r="B233" s="39" t="s">
        <v>46</v>
      </c>
      <c r="C233" s="39">
        <v>21000106184</v>
      </c>
      <c r="D233" s="40">
        <v>0</v>
      </c>
      <c r="E233" s="40" t="s">
        <v>725</v>
      </c>
      <c r="F233" s="40" t="s">
        <v>2623</v>
      </c>
      <c r="G233" s="40">
        <v>2201002</v>
      </c>
      <c r="H233" s="40" t="s">
        <v>2091</v>
      </c>
      <c r="I233" s="40" t="s">
        <v>2376</v>
      </c>
      <c r="J233" s="40" t="s">
        <v>2695</v>
      </c>
      <c r="K233" s="40" t="s">
        <v>2696</v>
      </c>
      <c r="L233" s="40" t="s">
        <v>2627</v>
      </c>
      <c r="M233" s="42">
        <v>84.3</v>
      </c>
      <c r="N233" s="42">
        <v>64.04</v>
      </c>
      <c r="O233" s="42" t="s">
        <v>2588</v>
      </c>
      <c r="P233" s="42">
        <v>20.26</v>
      </c>
      <c r="Q233" s="42" t="s">
        <v>3278</v>
      </c>
      <c r="R233" s="42">
        <v>20.26</v>
      </c>
      <c r="S233" s="39">
        <v>20071020</v>
      </c>
      <c r="T233" s="40"/>
      <c r="U233" s="40" t="s">
        <v>2698</v>
      </c>
      <c r="V233" s="40">
        <v>5</v>
      </c>
      <c r="W233" s="40">
        <v>12</v>
      </c>
      <c r="X233" s="40" t="s">
        <v>2590</v>
      </c>
      <c r="Y233" s="40">
        <v>-17.731</v>
      </c>
      <c r="Z233" s="40" t="s">
        <v>2805</v>
      </c>
      <c r="AA233" s="40"/>
      <c r="AB233" s="40" t="s">
        <v>2631</v>
      </c>
      <c r="AC233" s="1" t="s">
        <v>58</v>
      </c>
    </row>
    <row r="234" ht="15" customHeight="1" spans="1:29">
      <c r="A234" s="39">
        <v>5941</v>
      </c>
      <c r="B234" s="39" t="s">
        <v>46</v>
      </c>
      <c r="C234" s="39">
        <v>21000106059</v>
      </c>
      <c r="D234" s="40">
        <v>0</v>
      </c>
      <c r="E234" s="40" t="s">
        <v>2708</v>
      </c>
      <c r="F234" s="40" t="s">
        <v>2623</v>
      </c>
      <c r="G234" s="40">
        <v>2201002</v>
      </c>
      <c r="H234" s="40" t="s">
        <v>2091</v>
      </c>
      <c r="I234" s="40" t="s">
        <v>2376</v>
      </c>
      <c r="J234" s="40" t="s">
        <v>2695</v>
      </c>
      <c r="K234" s="40" t="s">
        <v>2696</v>
      </c>
      <c r="L234" s="40" t="s">
        <v>2627</v>
      </c>
      <c r="M234" s="42">
        <v>74.4</v>
      </c>
      <c r="N234" s="42">
        <v>56.52</v>
      </c>
      <c r="O234" s="42" t="s">
        <v>2588</v>
      </c>
      <c r="P234" s="42">
        <v>17.88</v>
      </c>
      <c r="Q234" s="42" t="s">
        <v>3279</v>
      </c>
      <c r="R234" s="42">
        <v>17.88</v>
      </c>
      <c r="S234" s="39">
        <v>20040120</v>
      </c>
      <c r="T234" s="40"/>
      <c r="U234" s="40" t="s">
        <v>3035</v>
      </c>
      <c r="V234" s="40">
        <v>5</v>
      </c>
      <c r="W234" s="40">
        <v>15</v>
      </c>
      <c r="X234" s="40" t="s">
        <v>2590</v>
      </c>
      <c r="Y234" s="40">
        <v>-15.648</v>
      </c>
      <c r="Z234" s="40" t="s">
        <v>2808</v>
      </c>
      <c r="AA234" s="40"/>
      <c r="AB234" s="40" t="s">
        <v>2631</v>
      </c>
      <c r="AC234" s="1" t="s">
        <v>58</v>
      </c>
    </row>
    <row r="235" ht="15" customHeight="1" spans="1:29">
      <c r="A235" s="39">
        <v>5942</v>
      </c>
      <c r="B235" s="39" t="s">
        <v>46</v>
      </c>
      <c r="C235" s="39">
        <v>21000106114</v>
      </c>
      <c r="D235" s="40">
        <v>0</v>
      </c>
      <c r="E235" s="40" t="s">
        <v>2708</v>
      </c>
      <c r="F235" s="40" t="s">
        <v>2623</v>
      </c>
      <c r="G235" s="40">
        <v>2201002</v>
      </c>
      <c r="H235" s="40" t="s">
        <v>2091</v>
      </c>
      <c r="I235" s="40" t="s">
        <v>2376</v>
      </c>
      <c r="J235" s="40" t="s">
        <v>2695</v>
      </c>
      <c r="K235" s="40" t="s">
        <v>2696</v>
      </c>
      <c r="L235" s="40" t="s">
        <v>2627</v>
      </c>
      <c r="M235" s="42">
        <v>74.4</v>
      </c>
      <c r="N235" s="42">
        <v>56.52</v>
      </c>
      <c r="O235" s="42" t="s">
        <v>2588</v>
      </c>
      <c r="P235" s="42">
        <v>17.88</v>
      </c>
      <c r="Q235" s="42" t="s">
        <v>3280</v>
      </c>
      <c r="R235" s="42">
        <v>17.88</v>
      </c>
      <c r="S235" s="39">
        <v>20040710</v>
      </c>
      <c r="T235" s="40"/>
      <c r="U235" s="40" t="s">
        <v>3035</v>
      </c>
      <c r="V235" s="40">
        <v>5</v>
      </c>
      <c r="W235" s="40">
        <v>15</v>
      </c>
      <c r="X235" s="40" t="s">
        <v>2590</v>
      </c>
      <c r="Y235" s="40">
        <v>-15.648</v>
      </c>
      <c r="Z235" s="40" t="s">
        <v>2808</v>
      </c>
      <c r="AA235" s="40"/>
      <c r="AB235" s="40" t="s">
        <v>2631</v>
      </c>
      <c r="AC235" s="1" t="s">
        <v>58</v>
      </c>
    </row>
    <row r="236" ht="15" customHeight="1" spans="1:29">
      <c r="A236" s="39">
        <v>5943</v>
      </c>
      <c r="B236" s="39" t="s">
        <v>46</v>
      </c>
      <c r="C236" s="39">
        <v>21000087451</v>
      </c>
      <c r="D236" s="40">
        <v>0</v>
      </c>
      <c r="E236" s="40" t="s">
        <v>2529</v>
      </c>
      <c r="F236" s="40" t="s">
        <v>2584</v>
      </c>
      <c r="G236" s="40">
        <v>2010601</v>
      </c>
      <c r="H236" s="40" t="s">
        <v>2269</v>
      </c>
      <c r="I236" s="40" t="s">
        <v>2376</v>
      </c>
      <c r="J236" s="40" t="s">
        <v>2686</v>
      </c>
      <c r="K236" s="40" t="s">
        <v>2548</v>
      </c>
      <c r="L236" s="40" t="s">
        <v>2742</v>
      </c>
      <c r="M236" s="42">
        <v>2393.16</v>
      </c>
      <c r="N236" s="42">
        <v>2321.37</v>
      </c>
      <c r="O236" s="42" t="s">
        <v>2588</v>
      </c>
      <c r="P236" s="42">
        <v>71.79</v>
      </c>
      <c r="Q236" s="42" t="s">
        <v>3281</v>
      </c>
      <c r="R236" s="42">
        <v>71.79</v>
      </c>
      <c r="S236" s="39">
        <v>20141216</v>
      </c>
      <c r="T236" s="40"/>
      <c r="U236" s="40" t="s">
        <v>3282</v>
      </c>
      <c r="V236" s="40">
        <v>4</v>
      </c>
      <c r="W236" s="40">
        <v>4</v>
      </c>
      <c r="X236" s="40" t="s">
        <v>2590</v>
      </c>
      <c r="Y236" s="40">
        <v>0.0048</v>
      </c>
      <c r="Z236" s="40" t="s">
        <v>3283</v>
      </c>
      <c r="AA236" s="40"/>
      <c r="AB236" s="40" t="s">
        <v>2745</v>
      </c>
      <c r="AC236" s="1" t="s">
        <v>58</v>
      </c>
    </row>
    <row r="237" ht="15" customHeight="1" spans="1:29">
      <c r="A237" s="39">
        <v>5944</v>
      </c>
      <c r="B237" s="39" t="s">
        <v>46</v>
      </c>
      <c r="C237" s="39">
        <v>21000106116</v>
      </c>
      <c r="D237" s="40">
        <v>0</v>
      </c>
      <c r="E237" s="40" t="s">
        <v>2708</v>
      </c>
      <c r="F237" s="40" t="s">
        <v>2623</v>
      </c>
      <c r="G237" s="40">
        <v>2201002</v>
      </c>
      <c r="H237" s="40" t="s">
        <v>2091</v>
      </c>
      <c r="I237" s="40" t="s">
        <v>2376</v>
      </c>
      <c r="J237" s="40" t="s">
        <v>2695</v>
      </c>
      <c r="K237" s="40" t="s">
        <v>2696</v>
      </c>
      <c r="L237" s="40" t="s">
        <v>2627</v>
      </c>
      <c r="M237" s="42">
        <v>66</v>
      </c>
      <c r="N237" s="42">
        <v>50.14</v>
      </c>
      <c r="O237" s="42" t="s">
        <v>2588</v>
      </c>
      <c r="P237" s="42">
        <v>15.86</v>
      </c>
      <c r="Q237" s="42" t="s">
        <v>3284</v>
      </c>
      <c r="R237" s="42">
        <v>15.86</v>
      </c>
      <c r="S237" s="39">
        <v>20040910</v>
      </c>
      <c r="T237" s="40"/>
      <c r="U237" s="40" t="s">
        <v>3035</v>
      </c>
      <c r="V237" s="40">
        <v>5</v>
      </c>
      <c r="W237" s="40">
        <v>15</v>
      </c>
      <c r="X237" s="40" t="s">
        <v>2590</v>
      </c>
      <c r="Y237" s="40">
        <v>-13.88</v>
      </c>
      <c r="Z237" s="40" t="s">
        <v>2808</v>
      </c>
      <c r="AA237" s="40"/>
      <c r="AB237" s="40" t="s">
        <v>2631</v>
      </c>
      <c r="AC237" s="1" t="s">
        <v>58</v>
      </c>
    </row>
    <row r="238" ht="15" customHeight="1" spans="1:29">
      <c r="A238" s="39">
        <v>5945</v>
      </c>
      <c r="B238" s="39" t="s">
        <v>46</v>
      </c>
      <c r="C238" s="39">
        <v>21000024472</v>
      </c>
      <c r="D238" s="40">
        <v>0</v>
      </c>
      <c r="E238" s="40" t="s">
        <v>3285</v>
      </c>
      <c r="F238" s="40" t="s">
        <v>2623</v>
      </c>
      <c r="G238" s="40">
        <v>2101501</v>
      </c>
      <c r="H238" s="40" t="s">
        <v>3286</v>
      </c>
      <c r="I238" s="40" t="s">
        <v>2852</v>
      </c>
      <c r="J238" s="40" t="s">
        <v>2585</v>
      </c>
      <c r="K238" s="40" t="s">
        <v>2586</v>
      </c>
      <c r="L238" s="40" t="s">
        <v>2873</v>
      </c>
      <c r="M238" s="42">
        <v>7820</v>
      </c>
      <c r="N238" s="42">
        <v>7585.4</v>
      </c>
      <c r="O238" s="42" t="s">
        <v>2588</v>
      </c>
      <c r="P238" s="42">
        <v>234.6</v>
      </c>
      <c r="Q238" s="42" t="s">
        <v>3287</v>
      </c>
      <c r="R238" s="42">
        <v>234.6</v>
      </c>
      <c r="S238" s="39">
        <v>19961230</v>
      </c>
      <c r="T238" s="40">
        <v>0</v>
      </c>
      <c r="U238" s="40" t="s">
        <v>3288</v>
      </c>
      <c r="V238" s="40">
        <v>12</v>
      </c>
      <c r="W238" s="40">
        <v>22</v>
      </c>
      <c r="X238" s="40" t="s">
        <v>2590</v>
      </c>
      <c r="Y238" s="40">
        <v>0</v>
      </c>
      <c r="Z238" s="40" t="s">
        <v>3289</v>
      </c>
      <c r="AA238" s="40"/>
      <c r="AB238" s="40" t="s">
        <v>2615</v>
      </c>
      <c r="AC238" s="1" t="s">
        <v>58</v>
      </c>
    </row>
    <row r="239" ht="15" customHeight="1" spans="1:29">
      <c r="A239" s="39">
        <v>5946</v>
      </c>
      <c r="B239" s="39" t="s">
        <v>46</v>
      </c>
      <c r="C239" s="39">
        <v>21000106504</v>
      </c>
      <c r="D239" s="40">
        <v>0</v>
      </c>
      <c r="E239" s="40" t="s">
        <v>3290</v>
      </c>
      <c r="F239" s="40" t="s">
        <v>2837</v>
      </c>
      <c r="G239" s="40">
        <v>2400501</v>
      </c>
      <c r="H239" s="40" t="s">
        <v>2880</v>
      </c>
      <c r="I239" s="40" t="s">
        <v>2694</v>
      </c>
      <c r="J239" s="40" t="s">
        <v>2680</v>
      </c>
      <c r="K239" s="40" t="s">
        <v>2681</v>
      </c>
      <c r="L239" s="40" t="s">
        <v>3291</v>
      </c>
      <c r="M239" s="42">
        <v>2370</v>
      </c>
      <c r="N239" s="42">
        <v>900.4</v>
      </c>
      <c r="O239" s="42" t="s">
        <v>2588</v>
      </c>
      <c r="P239" s="42">
        <v>1469.6</v>
      </c>
      <c r="Q239" s="42" t="s">
        <v>3292</v>
      </c>
      <c r="R239" s="42">
        <v>1469.6</v>
      </c>
      <c r="S239" s="39">
        <v>19890114</v>
      </c>
      <c r="T239" s="40"/>
      <c r="U239" s="40" t="s">
        <v>3293</v>
      </c>
      <c r="V239" s="40">
        <v>10</v>
      </c>
      <c r="W239" s="40">
        <v>30</v>
      </c>
      <c r="X239" s="40" t="s">
        <v>2766</v>
      </c>
      <c r="Y239" s="40">
        <v>-1398.5</v>
      </c>
      <c r="Z239" s="40" t="s">
        <v>3294</v>
      </c>
      <c r="AA239" s="40"/>
      <c r="AB239" s="40" t="s">
        <v>2885</v>
      </c>
      <c r="AC239" s="1" t="s">
        <v>58</v>
      </c>
    </row>
    <row r="240" ht="15" customHeight="1" spans="1:29">
      <c r="A240" s="39">
        <v>5947</v>
      </c>
      <c r="B240" s="39" t="s">
        <v>46</v>
      </c>
      <c r="C240" s="39">
        <v>21000105181</v>
      </c>
      <c r="D240" s="40">
        <v>0</v>
      </c>
      <c r="E240" s="40" t="s">
        <v>2843</v>
      </c>
      <c r="F240" s="40" t="s">
        <v>2584</v>
      </c>
      <c r="G240" s="40">
        <v>2010104</v>
      </c>
      <c r="H240" s="40" t="s">
        <v>2096</v>
      </c>
      <c r="I240" s="40" t="s">
        <v>2376</v>
      </c>
      <c r="J240" s="40" t="s">
        <v>2593</v>
      </c>
      <c r="K240" s="40" t="s">
        <v>2594</v>
      </c>
      <c r="L240" s="40" t="s">
        <v>2587</v>
      </c>
      <c r="M240" s="42">
        <v>189</v>
      </c>
      <c r="N240" s="42">
        <v>179.51</v>
      </c>
      <c r="O240" s="42" t="s">
        <v>2588</v>
      </c>
      <c r="P240" s="42">
        <v>9.49</v>
      </c>
      <c r="Q240" s="42" t="s">
        <v>3295</v>
      </c>
      <c r="R240" s="42">
        <v>9.49</v>
      </c>
      <c r="S240" s="39">
        <v>20030706</v>
      </c>
      <c r="T240" s="40"/>
      <c r="U240" s="40"/>
      <c r="V240" s="40">
        <v>4</v>
      </c>
      <c r="W240" s="40">
        <v>16</v>
      </c>
      <c r="X240" s="40" t="s">
        <v>2590</v>
      </c>
      <c r="Y240" s="40">
        <v>-3.82</v>
      </c>
      <c r="Z240" s="40" t="s">
        <v>2464</v>
      </c>
      <c r="AA240" s="40"/>
      <c r="AB240" s="40" t="s">
        <v>2592</v>
      </c>
      <c r="AC240" s="1" t="s">
        <v>58</v>
      </c>
    </row>
    <row r="241" ht="15" customHeight="1" spans="1:29">
      <c r="A241" s="39">
        <v>5948</v>
      </c>
      <c r="B241" s="39" t="s">
        <v>46</v>
      </c>
      <c r="C241" s="39">
        <v>21000105960</v>
      </c>
      <c r="D241" s="40">
        <v>0</v>
      </c>
      <c r="E241" s="40" t="s">
        <v>725</v>
      </c>
      <c r="F241" s="40" t="s">
        <v>2623</v>
      </c>
      <c r="G241" s="40">
        <v>2201002</v>
      </c>
      <c r="H241" s="40" t="s">
        <v>2091</v>
      </c>
      <c r="I241" s="40" t="s">
        <v>2376</v>
      </c>
      <c r="J241" s="40" t="s">
        <v>2740</v>
      </c>
      <c r="K241" s="40" t="s">
        <v>2741</v>
      </c>
      <c r="L241" s="40" t="s">
        <v>2627</v>
      </c>
      <c r="M241" s="42">
        <v>62.04</v>
      </c>
      <c r="N241" s="42">
        <v>47.15</v>
      </c>
      <c r="O241" s="42" t="s">
        <v>2588</v>
      </c>
      <c r="P241" s="42">
        <v>14.89</v>
      </c>
      <c r="Q241" s="42" t="s">
        <v>3296</v>
      </c>
      <c r="R241" s="42">
        <v>14.89</v>
      </c>
      <c r="S241" s="39">
        <v>20010513</v>
      </c>
      <c r="T241" s="40"/>
      <c r="U241" s="40" t="s">
        <v>3297</v>
      </c>
      <c r="V241" s="40">
        <v>5</v>
      </c>
      <c r="W241" s="40">
        <v>18</v>
      </c>
      <c r="X241" s="40" t="s">
        <v>2590</v>
      </c>
      <c r="Y241" s="40">
        <v>-13.0288</v>
      </c>
      <c r="Z241" s="40" t="s">
        <v>2805</v>
      </c>
      <c r="AA241" s="40"/>
      <c r="AB241" s="40" t="s">
        <v>2631</v>
      </c>
      <c r="AC241" s="1" t="s">
        <v>58</v>
      </c>
    </row>
    <row r="242" ht="15" customHeight="1" spans="1:29">
      <c r="A242" s="39">
        <v>5949</v>
      </c>
      <c r="B242" s="39" t="s">
        <v>46</v>
      </c>
      <c r="C242" s="39">
        <v>21000105955</v>
      </c>
      <c r="D242" s="40">
        <v>0</v>
      </c>
      <c r="E242" s="40" t="s">
        <v>725</v>
      </c>
      <c r="F242" s="40" t="s">
        <v>2623</v>
      </c>
      <c r="G242" s="40">
        <v>2201002</v>
      </c>
      <c r="H242" s="40" t="s">
        <v>2091</v>
      </c>
      <c r="I242" s="40" t="s">
        <v>2376</v>
      </c>
      <c r="J242" s="40" t="s">
        <v>2740</v>
      </c>
      <c r="K242" s="40" t="s">
        <v>2741</v>
      </c>
      <c r="L242" s="40" t="s">
        <v>2627</v>
      </c>
      <c r="M242" s="42">
        <v>74.22</v>
      </c>
      <c r="N242" s="42">
        <v>56.4</v>
      </c>
      <c r="O242" s="42" t="s">
        <v>2588</v>
      </c>
      <c r="P242" s="42">
        <v>17.82</v>
      </c>
      <c r="Q242" s="42" t="s">
        <v>3298</v>
      </c>
      <c r="R242" s="42">
        <v>17.82</v>
      </c>
      <c r="S242" s="39">
        <v>19990520</v>
      </c>
      <c r="T242" s="40"/>
      <c r="U242" s="40" t="s">
        <v>3299</v>
      </c>
      <c r="V242" s="40">
        <v>5</v>
      </c>
      <c r="W242" s="40">
        <v>20</v>
      </c>
      <c r="X242" s="40" t="s">
        <v>2590</v>
      </c>
      <c r="Y242" s="40">
        <v>-15.5934</v>
      </c>
      <c r="Z242" s="40" t="s">
        <v>2805</v>
      </c>
      <c r="AA242" s="40"/>
      <c r="AB242" s="40" t="s">
        <v>2631</v>
      </c>
      <c r="AC242" s="1" t="s">
        <v>58</v>
      </c>
    </row>
    <row r="243" ht="15" customHeight="1" spans="1:29">
      <c r="A243" s="39">
        <v>5950</v>
      </c>
      <c r="B243" s="39" t="s">
        <v>46</v>
      </c>
      <c r="C243" s="39">
        <v>21000116346</v>
      </c>
      <c r="D243" s="40">
        <v>0</v>
      </c>
      <c r="E243" s="40" t="s">
        <v>2529</v>
      </c>
      <c r="F243" s="40" t="s">
        <v>2584</v>
      </c>
      <c r="G243" s="40">
        <v>2010601</v>
      </c>
      <c r="H243" s="40" t="s">
        <v>2269</v>
      </c>
      <c r="I243" s="40" t="s">
        <v>2376</v>
      </c>
      <c r="J243" s="40" t="s">
        <v>2787</v>
      </c>
      <c r="K243" s="40" t="s">
        <v>2788</v>
      </c>
      <c r="L243" s="40" t="s">
        <v>2742</v>
      </c>
      <c r="M243" s="42">
        <v>53.1</v>
      </c>
      <c r="N243" s="42">
        <v>49.37</v>
      </c>
      <c r="O243" s="42" t="s">
        <v>2588</v>
      </c>
      <c r="P243" s="42">
        <v>3.73</v>
      </c>
      <c r="Q243" s="42" t="s">
        <v>3300</v>
      </c>
      <c r="R243" s="42">
        <v>3.73</v>
      </c>
      <c r="S243" s="39">
        <v>20021010</v>
      </c>
      <c r="T243" s="40"/>
      <c r="U243" s="40" t="s">
        <v>2801</v>
      </c>
      <c r="V243" s="40">
        <v>4</v>
      </c>
      <c r="W243" s="40">
        <v>17</v>
      </c>
      <c r="X243" s="40" t="s">
        <v>2590</v>
      </c>
      <c r="Y243" s="40">
        <v>-2.137</v>
      </c>
      <c r="Z243" s="40" t="s">
        <v>2802</v>
      </c>
      <c r="AA243" s="40"/>
      <c r="AB243" s="40" t="s">
        <v>2745</v>
      </c>
      <c r="AC243" s="1" t="s">
        <v>58</v>
      </c>
    </row>
    <row r="244" ht="15" customHeight="1" spans="1:29">
      <c r="A244" s="39">
        <v>5951</v>
      </c>
      <c r="B244" s="39" t="s">
        <v>46</v>
      </c>
      <c r="C244" s="39">
        <v>21000105281</v>
      </c>
      <c r="D244" s="40">
        <v>0</v>
      </c>
      <c r="E244" s="40" t="s">
        <v>1036</v>
      </c>
      <c r="F244" s="40" t="s">
        <v>2584</v>
      </c>
      <c r="G244" s="40">
        <v>2010104</v>
      </c>
      <c r="H244" s="40" t="s">
        <v>2096</v>
      </c>
      <c r="I244" s="40" t="s">
        <v>2376</v>
      </c>
      <c r="J244" s="40" t="s">
        <v>2625</v>
      </c>
      <c r="K244" s="40" t="s">
        <v>2626</v>
      </c>
      <c r="L244" s="40" t="s">
        <v>2742</v>
      </c>
      <c r="M244" s="42">
        <v>53.1</v>
      </c>
      <c r="N244" s="42">
        <v>50.44</v>
      </c>
      <c r="O244" s="42" t="s">
        <v>2588</v>
      </c>
      <c r="P244" s="42">
        <v>2.66</v>
      </c>
      <c r="Q244" s="42" t="s">
        <v>3301</v>
      </c>
      <c r="R244" s="42">
        <v>2.66</v>
      </c>
      <c r="S244" s="39">
        <v>20070131</v>
      </c>
      <c r="T244" s="40"/>
      <c r="U244" s="40" t="s">
        <v>319</v>
      </c>
      <c r="V244" s="40">
        <v>4</v>
      </c>
      <c r="W244" s="40">
        <v>12</v>
      </c>
      <c r="X244" s="40" t="s">
        <v>2590</v>
      </c>
      <c r="Y244" s="40">
        <v>-1.067</v>
      </c>
      <c r="Z244" s="40" t="s">
        <v>2755</v>
      </c>
      <c r="AA244" s="40"/>
      <c r="AB244" s="40" t="s">
        <v>2745</v>
      </c>
      <c r="AC244" s="1" t="s">
        <v>58</v>
      </c>
    </row>
    <row r="245" ht="15" customHeight="1" spans="1:29">
      <c r="A245" s="39">
        <v>5952</v>
      </c>
      <c r="B245" s="39" t="s">
        <v>46</v>
      </c>
      <c r="C245" s="39">
        <v>21000014725</v>
      </c>
      <c r="D245" s="40">
        <v>0</v>
      </c>
      <c r="E245" s="40" t="s">
        <v>1036</v>
      </c>
      <c r="F245" s="40" t="s">
        <v>2584</v>
      </c>
      <c r="G245" s="40">
        <v>2010104</v>
      </c>
      <c r="H245" s="40" t="s">
        <v>2096</v>
      </c>
      <c r="I245" s="40" t="s">
        <v>2376</v>
      </c>
      <c r="J245" s="40" t="s">
        <v>2625</v>
      </c>
      <c r="K245" s="40" t="s">
        <v>2626</v>
      </c>
      <c r="L245" s="40" t="s">
        <v>2742</v>
      </c>
      <c r="M245" s="42">
        <v>5769.23</v>
      </c>
      <c r="N245" s="42">
        <v>5596.15</v>
      </c>
      <c r="O245" s="42" t="s">
        <v>2588</v>
      </c>
      <c r="P245" s="42">
        <v>173.08</v>
      </c>
      <c r="Q245" s="42" t="s">
        <v>3302</v>
      </c>
      <c r="R245" s="42">
        <v>173.08</v>
      </c>
      <c r="S245" s="39">
        <v>20081128</v>
      </c>
      <c r="T245" s="40"/>
      <c r="U245" s="40" t="s">
        <v>3303</v>
      </c>
      <c r="V245" s="40">
        <v>4</v>
      </c>
      <c r="W245" s="40">
        <v>10</v>
      </c>
      <c r="X245" s="40" t="s">
        <v>2590</v>
      </c>
      <c r="Y245" s="40">
        <v>-0.0031</v>
      </c>
      <c r="Z245" s="40" t="s">
        <v>2755</v>
      </c>
      <c r="AA245" s="40"/>
      <c r="AB245" s="40" t="s">
        <v>2745</v>
      </c>
      <c r="AC245" s="1" t="s">
        <v>58</v>
      </c>
    </row>
    <row r="246" ht="15" customHeight="1" spans="1:29">
      <c r="A246" s="39">
        <v>5953</v>
      </c>
      <c r="B246" s="39" t="s">
        <v>46</v>
      </c>
      <c r="C246" s="39">
        <v>21000105922</v>
      </c>
      <c r="D246" s="40">
        <v>0</v>
      </c>
      <c r="E246" s="40" t="s">
        <v>2708</v>
      </c>
      <c r="F246" s="40" t="s">
        <v>2623</v>
      </c>
      <c r="G246" s="40">
        <v>2201002</v>
      </c>
      <c r="H246" s="40" t="s">
        <v>2091</v>
      </c>
      <c r="I246" s="40" t="s">
        <v>2376</v>
      </c>
      <c r="J246" s="40" t="s">
        <v>2686</v>
      </c>
      <c r="K246" s="40" t="s">
        <v>2548</v>
      </c>
      <c r="L246" s="40" t="s">
        <v>2660</v>
      </c>
      <c r="M246" s="42">
        <v>63.42</v>
      </c>
      <c r="N246" s="42">
        <v>48.18</v>
      </c>
      <c r="O246" s="42" t="s">
        <v>2588</v>
      </c>
      <c r="P246" s="42">
        <v>15.24</v>
      </c>
      <c r="Q246" s="42" t="s">
        <v>3304</v>
      </c>
      <c r="R246" s="42">
        <v>15.24</v>
      </c>
      <c r="S246" s="39">
        <v>20040910</v>
      </c>
      <c r="T246" s="40"/>
      <c r="U246" s="40" t="s">
        <v>3305</v>
      </c>
      <c r="V246" s="40">
        <v>5</v>
      </c>
      <c r="W246" s="40">
        <v>15</v>
      </c>
      <c r="X246" s="40" t="s">
        <v>2590</v>
      </c>
      <c r="Y246" s="40">
        <v>-13.3374</v>
      </c>
      <c r="Z246" s="40" t="s">
        <v>2808</v>
      </c>
      <c r="AA246" s="40"/>
      <c r="AB246" s="40" t="s">
        <v>2592</v>
      </c>
      <c r="AC246" s="1" t="s">
        <v>58</v>
      </c>
    </row>
    <row r="247" ht="15" customHeight="1" spans="1:29">
      <c r="A247" s="39">
        <v>5954</v>
      </c>
      <c r="B247" s="39" t="s">
        <v>46</v>
      </c>
      <c r="C247" s="39">
        <v>21000106371</v>
      </c>
      <c r="D247" s="40">
        <v>0</v>
      </c>
      <c r="E247" s="40" t="s">
        <v>974</v>
      </c>
      <c r="F247" s="40" t="s">
        <v>2623</v>
      </c>
      <c r="G247" s="40">
        <v>2201007</v>
      </c>
      <c r="H247" s="40" t="s">
        <v>3155</v>
      </c>
      <c r="I247" s="40" t="s">
        <v>2376</v>
      </c>
      <c r="J247" s="40" t="s">
        <v>2585</v>
      </c>
      <c r="K247" s="40" t="s">
        <v>2586</v>
      </c>
      <c r="L247" s="40" t="s">
        <v>2873</v>
      </c>
      <c r="M247" s="42">
        <v>90</v>
      </c>
      <c r="N247" s="42">
        <v>68.39</v>
      </c>
      <c r="O247" s="42" t="s">
        <v>2588</v>
      </c>
      <c r="P247" s="42">
        <v>21.61</v>
      </c>
      <c r="Q247" s="42" t="s">
        <v>3306</v>
      </c>
      <c r="R247" s="42">
        <v>21.61</v>
      </c>
      <c r="S247" s="39">
        <v>20080205</v>
      </c>
      <c r="T247" s="40"/>
      <c r="U247" s="40" t="s">
        <v>3307</v>
      </c>
      <c r="V247" s="40">
        <v>5</v>
      </c>
      <c r="W247" s="40">
        <v>11</v>
      </c>
      <c r="X247" s="40" t="s">
        <v>2590</v>
      </c>
      <c r="Y247" s="40">
        <v>-18.91</v>
      </c>
      <c r="Z247" s="40" t="s">
        <v>2808</v>
      </c>
      <c r="AA247" s="40"/>
      <c r="AB247" s="40" t="s">
        <v>2615</v>
      </c>
      <c r="AC247" s="1" t="s">
        <v>58</v>
      </c>
    </row>
    <row r="248" ht="15" customHeight="1" spans="1:29">
      <c r="A248" s="39">
        <v>5955</v>
      </c>
      <c r="B248" s="39" t="s">
        <v>46</v>
      </c>
      <c r="C248" s="39">
        <v>21000024301</v>
      </c>
      <c r="D248" s="40">
        <v>0</v>
      </c>
      <c r="E248" s="40" t="s">
        <v>3308</v>
      </c>
      <c r="F248" s="40" t="s">
        <v>2837</v>
      </c>
      <c r="G248" s="40">
        <v>24201</v>
      </c>
      <c r="H248" s="40" t="s">
        <v>3058</v>
      </c>
      <c r="I248" s="40" t="s">
        <v>2881</v>
      </c>
      <c r="J248" s="40" t="s">
        <v>2585</v>
      </c>
      <c r="K248" s="40" t="s">
        <v>2586</v>
      </c>
      <c r="L248" s="40" t="s">
        <v>2873</v>
      </c>
      <c r="M248" s="42">
        <v>57000</v>
      </c>
      <c r="N248" s="42">
        <v>55290</v>
      </c>
      <c r="O248" s="42" t="s">
        <v>2588</v>
      </c>
      <c r="P248" s="42">
        <v>1710</v>
      </c>
      <c r="Q248" s="42" t="s">
        <v>3309</v>
      </c>
      <c r="R248" s="42">
        <v>1710</v>
      </c>
      <c r="S248" s="39">
        <v>20041229</v>
      </c>
      <c r="T248" s="40"/>
      <c r="U248" s="40" t="s">
        <v>3310</v>
      </c>
      <c r="V248" s="40">
        <v>10</v>
      </c>
      <c r="W248" s="40">
        <v>14</v>
      </c>
      <c r="X248" s="40" t="s">
        <v>2590</v>
      </c>
      <c r="Y248" s="40">
        <v>0</v>
      </c>
      <c r="Z248" s="40" t="s">
        <v>3311</v>
      </c>
      <c r="AA248" s="40"/>
      <c r="AB248" s="40" t="s">
        <v>2615</v>
      </c>
      <c r="AC248" s="1" t="s">
        <v>58</v>
      </c>
    </row>
    <row r="249" ht="15" customHeight="1" spans="1:29">
      <c r="A249" s="39">
        <v>5956</v>
      </c>
      <c r="B249" s="39" t="s">
        <v>46</v>
      </c>
      <c r="C249" s="39">
        <v>21000105159</v>
      </c>
      <c r="D249" s="40">
        <v>0</v>
      </c>
      <c r="E249" s="40" t="s">
        <v>984</v>
      </c>
      <c r="F249" s="40" t="s">
        <v>2584</v>
      </c>
      <c r="G249" s="40">
        <v>2010104</v>
      </c>
      <c r="H249" s="40" t="s">
        <v>2096</v>
      </c>
      <c r="I249" s="40" t="s">
        <v>2376</v>
      </c>
      <c r="J249" s="40" t="s">
        <v>2585</v>
      </c>
      <c r="K249" s="40" t="s">
        <v>2586</v>
      </c>
      <c r="L249" s="40" t="s">
        <v>2611</v>
      </c>
      <c r="M249" s="42">
        <v>150</v>
      </c>
      <c r="N249" s="42">
        <v>142.49</v>
      </c>
      <c r="O249" s="42" t="s">
        <v>2588</v>
      </c>
      <c r="P249" s="42">
        <v>7.51</v>
      </c>
      <c r="Q249" s="42" t="s">
        <v>3312</v>
      </c>
      <c r="R249" s="42">
        <v>7.51</v>
      </c>
      <c r="S249" s="39">
        <v>19980223</v>
      </c>
      <c r="T249" s="40"/>
      <c r="U249" s="40" t="s">
        <v>356</v>
      </c>
      <c r="V249" s="40">
        <v>4</v>
      </c>
      <c r="W249" s="40">
        <v>21</v>
      </c>
      <c r="X249" s="40" t="s">
        <v>2590</v>
      </c>
      <c r="Y249" s="40">
        <v>-3.01</v>
      </c>
      <c r="Z249" s="40" t="s">
        <v>356</v>
      </c>
      <c r="AA249" s="40"/>
      <c r="AB249" s="40" t="s">
        <v>2615</v>
      </c>
      <c r="AC249" s="1" t="s">
        <v>58</v>
      </c>
    </row>
    <row r="250" ht="15" customHeight="1" spans="1:29">
      <c r="A250" s="39">
        <v>5957</v>
      </c>
      <c r="B250" s="39" t="s">
        <v>46</v>
      </c>
      <c r="C250" s="39">
        <v>21000072529</v>
      </c>
      <c r="D250" s="40">
        <v>0</v>
      </c>
      <c r="E250" s="40" t="s">
        <v>3313</v>
      </c>
      <c r="F250" s="40" t="s">
        <v>2584</v>
      </c>
      <c r="G250" s="40">
        <v>2010104</v>
      </c>
      <c r="H250" s="40" t="s">
        <v>2096</v>
      </c>
      <c r="I250" s="40" t="s">
        <v>2376</v>
      </c>
      <c r="J250" s="40" t="s">
        <v>2893</v>
      </c>
      <c r="K250" s="40" t="s">
        <v>2894</v>
      </c>
      <c r="L250" s="40" t="s">
        <v>2846</v>
      </c>
      <c r="M250" s="42">
        <v>13888.89</v>
      </c>
      <c r="N250" s="42">
        <v>13472.22</v>
      </c>
      <c r="O250" s="42" t="s">
        <v>2588</v>
      </c>
      <c r="P250" s="42">
        <v>416.67</v>
      </c>
      <c r="Q250" s="42" t="s">
        <v>3314</v>
      </c>
      <c r="R250" s="42">
        <v>416.67</v>
      </c>
      <c r="S250" s="39">
        <v>20130725</v>
      </c>
      <c r="T250" s="40"/>
      <c r="U250" s="40" t="s">
        <v>3315</v>
      </c>
      <c r="V250" s="40">
        <v>4</v>
      </c>
      <c r="W250" s="40">
        <v>6</v>
      </c>
      <c r="X250" s="40" t="s">
        <v>2590</v>
      </c>
      <c r="Y250" s="40">
        <v>-0.0033</v>
      </c>
      <c r="Z250" s="40" t="s">
        <v>3316</v>
      </c>
      <c r="AA250" s="40"/>
      <c r="AB250" s="40" t="s">
        <v>2615</v>
      </c>
      <c r="AC250" s="1" t="s">
        <v>58</v>
      </c>
    </row>
    <row r="251" ht="15" customHeight="1" spans="1:29">
      <c r="A251" s="39">
        <v>5958</v>
      </c>
      <c r="B251" s="39" t="s">
        <v>46</v>
      </c>
      <c r="C251" s="39">
        <v>21000116018</v>
      </c>
      <c r="D251" s="40">
        <v>0</v>
      </c>
      <c r="E251" s="40" t="s">
        <v>1036</v>
      </c>
      <c r="F251" s="40" t="s">
        <v>2584</v>
      </c>
      <c r="G251" s="40">
        <v>2010104</v>
      </c>
      <c r="H251" s="40" t="s">
        <v>2096</v>
      </c>
      <c r="I251" s="40" t="s">
        <v>2376</v>
      </c>
      <c r="J251" s="40" t="s">
        <v>2893</v>
      </c>
      <c r="K251" s="40" t="s">
        <v>2894</v>
      </c>
      <c r="L251" s="40" t="s">
        <v>2846</v>
      </c>
      <c r="M251" s="42">
        <v>150</v>
      </c>
      <c r="N251" s="42">
        <v>139.46</v>
      </c>
      <c r="O251" s="42" t="s">
        <v>2588</v>
      </c>
      <c r="P251" s="42">
        <v>10.54</v>
      </c>
      <c r="Q251" s="42" t="s">
        <v>3317</v>
      </c>
      <c r="R251" s="42">
        <v>10.54</v>
      </c>
      <c r="S251" s="39">
        <v>20100716</v>
      </c>
      <c r="T251" s="40"/>
      <c r="U251" s="40" t="s">
        <v>118</v>
      </c>
      <c r="V251" s="40">
        <v>4</v>
      </c>
      <c r="W251" s="40">
        <v>9</v>
      </c>
      <c r="X251" s="40" t="s">
        <v>2590</v>
      </c>
      <c r="Y251" s="40">
        <v>-6.04</v>
      </c>
      <c r="Z251" s="40" t="s">
        <v>612</v>
      </c>
      <c r="AA251" s="40"/>
      <c r="AB251" s="40" t="s">
        <v>2615</v>
      </c>
      <c r="AC251" s="1" t="s">
        <v>58</v>
      </c>
    </row>
    <row r="252" ht="15" customHeight="1" spans="1:29">
      <c r="A252" s="39">
        <v>5959</v>
      </c>
      <c r="B252" s="39" t="s">
        <v>46</v>
      </c>
      <c r="C252" s="39">
        <v>21000116343</v>
      </c>
      <c r="D252" s="40">
        <v>0</v>
      </c>
      <c r="E252" s="40" t="s">
        <v>813</v>
      </c>
      <c r="F252" s="40" t="s">
        <v>2584</v>
      </c>
      <c r="G252" s="40">
        <v>2010601</v>
      </c>
      <c r="H252" s="40" t="s">
        <v>2269</v>
      </c>
      <c r="I252" s="40" t="s">
        <v>2376</v>
      </c>
      <c r="J252" s="40" t="s">
        <v>2893</v>
      </c>
      <c r="K252" s="40" t="s">
        <v>2894</v>
      </c>
      <c r="L252" s="40" t="s">
        <v>2846</v>
      </c>
      <c r="M252" s="42">
        <v>45</v>
      </c>
      <c r="N252" s="42">
        <v>41.83</v>
      </c>
      <c r="O252" s="42" t="s">
        <v>2588</v>
      </c>
      <c r="P252" s="42">
        <v>3.17</v>
      </c>
      <c r="Q252" s="42" t="s">
        <v>3318</v>
      </c>
      <c r="R252" s="42">
        <v>3.17</v>
      </c>
      <c r="S252" s="39">
        <v>20020401</v>
      </c>
      <c r="T252" s="40"/>
      <c r="U252" s="40" t="s">
        <v>104</v>
      </c>
      <c r="V252" s="40">
        <v>4</v>
      </c>
      <c r="W252" s="40">
        <v>17</v>
      </c>
      <c r="X252" s="40" t="s">
        <v>2590</v>
      </c>
      <c r="Y252" s="40">
        <v>-1.82</v>
      </c>
      <c r="Z252" s="40" t="s">
        <v>783</v>
      </c>
      <c r="AA252" s="40"/>
      <c r="AB252" s="40" t="s">
        <v>2615</v>
      </c>
      <c r="AC252" s="1" t="s">
        <v>58</v>
      </c>
    </row>
    <row r="253" ht="15" customHeight="1" spans="1:29">
      <c r="A253" s="39">
        <v>5960</v>
      </c>
      <c r="B253" s="39" t="s">
        <v>46</v>
      </c>
      <c r="C253" s="39">
        <v>21000116424</v>
      </c>
      <c r="D253" s="40">
        <v>0</v>
      </c>
      <c r="E253" s="40" t="s">
        <v>2721</v>
      </c>
      <c r="F253" s="40" t="s">
        <v>2584</v>
      </c>
      <c r="G253" s="40">
        <v>2010601</v>
      </c>
      <c r="H253" s="40" t="s">
        <v>2269</v>
      </c>
      <c r="I253" s="40" t="s">
        <v>2376</v>
      </c>
      <c r="J253" s="40" t="s">
        <v>2653</v>
      </c>
      <c r="K253" s="40" t="s">
        <v>2654</v>
      </c>
      <c r="L253" s="40" t="s">
        <v>2611</v>
      </c>
      <c r="M253" s="42">
        <v>87</v>
      </c>
      <c r="N253" s="42">
        <v>80.88</v>
      </c>
      <c r="O253" s="42" t="s">
        <v>2588</v>
      </c>
      <c r="P253" s="42">
        <v>6.12</v>
      </c>
      <c r="Q253" s="42" t="s">
        <v>3319</v>
      </c>
      <c r="R253" s="42">
        <v>6.12</v>
      </c>
      <c r="S253" s="39">
        <v>20100131</v>
      </c>
      <c r="T253" s="40"/>
      <c r="U253" s="40" t="s">
        <v>3024</v>
      </c>
      <c r="V253" s="40">
        <v>4</v>
      </c>
      <c r="W253" s="40">
        <v>9</v>
      </c>
      <c r="X253" s="40" t="s">
        <v>2590</v>
      </c>
      <c r="Y253" s="40">
        <v>-3.51</v>
      </c>
      <c r="Z253" s="40" t="s">
        <v>3320</v>
      </c>
      <c r="AA253" s="40"/>
      <c r="AB253" s="40" t="s">
        <v>2603</v>
      </c>
      <c r="AC253" s="1" t="s">
        <v>58</v>
      </c>
    </row>
    <row r="254" ht="15" customHeight="1" spans="1:29">
      <c r="A254" s="39">
        <v>5961</v>
      </c>
      <c r="B254" s="39" t="s">
        <v>46</v>
      </c>
      <c r="C254" s="39">
        <v>21000033611</v>
      </c>
      <c r="D254" s="40">
        <v>0</v>
      </c>
      <c r="E254" s="40" t="s">
        <v>3321</v>
      </c>
      <c r="F254" s="40" t="s">
        <v>2837</v>
      </c>
      <c r="G254" s="40">
        <v>2400303</v>
      </c>
      <c r="H254" s="40" t="s">
        <v>3322</v>
      </c>
      <c r="I254" s="40" t="s">
        <v>2694</v>
      </c>
      <c r="J254" s="40" t="s">
        <v>2585</v>
      </c>
      <c r="K254" s="40" t="s">
        <v>2586</v>
      </c>
      <c r="L254" s="40" t="s">
        <v>2998</v>
      </c>
      <c r="M254" s="42">
        <v>66810</v>
      </c>
      <c r="N254" s="42">
        <v>64805.7</v>
      </c>
      <c r="O254" s="42" t="s">
        <v>2588</v>
      </c>
      <c r="P254" s="42">
        <v>2004.3</v>
      </c>
      <c r="Q254" s="42" t="s">
        <v>3323</v>
      </c>
      <c r="R254" s="42">
        <v>2004.3</v>
      </c>
      <c r="S254" s="39">
        <v>19881003</v>
      </c>
      <c r="T254" s="40">
        <v>0</v>
      </c>
      <c r="U254" s="40">
        <v>1022.2</v>
      </c>
      <c r="V254" s="40">
        <v>10</v>
      </c>
      <c r="W254" s="40">
        <v>31</v>
      </c>
      <c r="X254" s="40" t="s">
        <v>2590</v>
      </c>
      <c r="Y254" s="40">
        <v>0</v>
      </c>
      <c r="Z254" s="40" t="s">
        <v>3098</v>
      </c>
      <c r="AA254" s="40"/>
      <c r="AB254" s="40" t="s">
        <v>2615</v>
      </c>
      <c r="AC254" s="1" t="s">
        <v>58</v>
      </c>
    </row>
    <row r="255" ht="15" customHeight="1" spans="1:29">
      <c r="A255" s="39">
        <v>5962</v>
      </c>
      <c r="B255" s="39" t="s">
        <v>46</v>
      </c>
      <c r="C255" s="39">
        <v>21000105312</v>
      </c>
      <c r="D255" s="40">
        <v>0</v>
      </c>
      <c r="E255" s="40" t="s">
        <v>1036</v>
      </c>
      <c r="F255" s="40" t="s">
        <v>2584</v>
      </c>
      <c r="G255" s="40">
        <v>2010104</v>
      </c>
      <c r="H255" s="40" t="s">
        <v>2096</v>
      </c>
      <c r="I255" s="40" t="s">
        <v>2376</v>
      </c>
      <c r="J255" s="40" t="s">
        <v>2735</v>
      </c>
      <c r="K255" s="40" t="s">
        <v>2736</v>
      </c>
      <c r="L255" s="40" t="s">
        <v>2611</v>
      </c>
      <c r="M255" s="42">
        <v>150</v>
      </c>
      <c r="N255" s="42">
        <v>142.49</v>
      </c>
      <c r="O255" s="42" t="s">
        <v>2588</v>
      </c>
      <c r="P255" s="42">
        <v>7.51</v>
      </c>
      <c r="Q255" s="42" t="s">
        <v>3324</v>
      </c>
      <c r="R255" s="42">
        <v>7.51</v>
      </c>
      <c r="S255" s="39">
        <v>20080102</v>
      </c>
      <c r="T255" s="40"/>
      <c r="U255" s="40" t="s">
        <v>102</v>
      </c>
      <c r="V255" s="40">
        <v>4</v>
      </c>
      <c r="W255" s="40">
        <v>11</v>
      </c>
      <c r="X255" s="40" t="s">
        <v>2590</v>
      </c>
      <c r="Y255" s="40">
        <v>-3.01</v>
      </c>
      <c r="Z255" s="40" t="s">
        <v>2617</v>
      </c>
      <c r="AA255" s="40"/>
      <c r="AB255" s="40" t="s">
        <v>2615</v>
      </c>
      <c r="AC255" s="1" t="s">
        <v>58</v>
      </c>
    </row>
    <row r="256" ht="15" customHeight="1" spans="1:29">
      <c r="A256" s="39">
        <v>5963</v>
      </c>
      <c r="B256" s="39" t="s">
        <v>46</v>
      </c>
      <c r="C256" s="39">
        <v>21000135416</v>
      </c>
      <c r="D256" s="40">
        <v>0</v>
      </c>
      <c r="E256" s="40" t="s">
        <v>2668</v>
      </c>
      <c r="F256" s="40" t="s">
        <v>2584</v>
      </c>
      <c r="G256" s="40">
        <v>2320901</v>
      </c>
      <c r="H256" s="40" t="s">
        <v>2264</v>
      </c>
      <c r="I256" s="40" t="s">
        <v>2376</v>
      </c>
      <c r="J256" s="40" t="s">
        <v>2787</v>
      </c>
      <c r="K256" s="40" t="s">
        <v>2788</v>
      </c>
      <c r="L256" s="40" t="s">
        <v>2595</v>
      </c>
      <c r="M256" s="42">
        <v>554.16</v>
      </c>
      <c r="N256" s="42">
        <v>403.17</v>
      </c>
      <c r="O256" s="42" t="s">
        <v>2588</v>
      </c>
      <c r="P256" s="42">
        <v>150.99</v>
      </c>
      <c r="Q256" s="42" t="s">
        <v>3325</v>
      </c>
      <c r="R256" s="42">
        <v>150.99</v>
      </c>
      <c r="S256" s="39">
        <v>20100901</v>
      </c>
      <c r="T256" s="40"/>
      <c r="U256" s="40" t="s">
        <v>3326</v>
      </c>
      <c r="V256" s="40">
        <v>5</v>
      </c>
      <c r="W256" s="40">
        <v>9</v>
      </c>
      <c r="X256" s="40" t="s">
        <v>2766</v>
      </c>
      <c r="Y256" s="40">
        <v>-134.3652</v>
      </c>
      <c r="Z256" s="40" t="s">
        <v>3327</v>
      </c>
      <c r="AA256" s="40"/>
      <c r="AB256" s="40" t="s">
        <v>2592</v>
      </c>
      <c r="AC256" s="1" t="s">
        <v>58</v>
      </c>
    </row>
    <row r="257" ht="15" customHeight="1" spans="1:29">
      <c r="A257" s="39">
        <v>5964</v>
      </c>
      <c r="B257" s="39" t="s">
        <v>46</v>
      </c>
      <c r="C257" s="39">
        <v>21000106140</v>
      </c>
      <c r="D257" s="40">
        <v>0</v>
      </c>
      <c r="E257" s="40" t="s">
        <v>3040</v>
      </c>
      <c r="F257" s="40" t="s">
        <v>2623</v>
      </c>
      <c r="G257" s="40">
        <v>2201002</v>
      </c>
      <c r="H257" s="40" t="s">
        <v>2091</v>
      </c>
      <c r="I257" s="40" t="s">
        <v>2376</v>
      </c>
      <c r="J257" s="40" t="s">
        <v>2787</v>
      </c>
      <c r="K257" s="40" t="s">
        <v>2788</v>
      </c>
      <c r="L257" s="40" t="s">
        <v>2660</v>
      </c>
      <c r="M257" s="42">
        <v>102.3</v>
      </c>
      <c r="N257" s="42">
        <v>77.75</v>
      </c>
      <c r="O257" s="42" t="s">
        <v>2588</v>
      </c>
      <c r="P257" s="42">
        <v>24.55</v>
      </c>
      <c r="Q257" s="42" t="s">
        <v>3328</v>
      </c>
      <c r="R257" s="42">
        <v>24.55</v>
      </c>
      <c r="S257" s="39">
        <v>20050601</v>
      </c>
      <c r="T257" s="40"/>
      <c r="U257" s="40" t="s">
        <v>3042</v>
      </c>
      <c r="V257" s="40">
        <v>5</v>
      </c>
      <c r="W257" s="40">
        <v>14</v>
      </c>
      <c r="X257" s="40" t="s">
        <v>2590</v>
      </c>
      <c r="Y257" s="40">
        <v>-21.481</v>
      </c>
      <c r="Z257" s="40" t="s">
        <v>3329</v>
      </c>
      <c r="AA257" s="40"/>
      <c r="AB257" s="40" t="s">
        <v>2592</v>
      </c>
      <c r="AC257" s="1" t="s">
        <v>58</v>
      </c>
    </row>
    <row r="258" ht="15" customHeight="1" spans="1:29">
      <c r="A258" s="39">
        <v>5965</v>
      </c>
      <c r="B258" s="39" t="s">
        <v>46</v>
      </c>
      <c r="C258" s="39">
        <v>21000116330</v>
      </c>
      <c r="D258" s="40">
        <v>0</v>
      </c>
      <c r="E258" s="40" t="s">
        <v>813</v>
      </c>
      <c r="F258" s="40" t="s">
        <v>2584</v>
      </c>
      <c r="G258" s="40">
        <v>2010601</v>
      </c>
      <c r="H258" s="40" t="s">
        <v>2269</v>
      </c>
      <c r="I258" s="40" t="s">
        <v>2376</v>
      </c>
      <c r="J258" s="40" t="s">
        <v>2824</v>
      </c>
      <c r="K258" s="40" t="s">
        <v>2825</v>
      </c>
      <c r="L258" s="40" t="s">
        <v>2826</v>
      </c>
      <c r="M258" s="42">
        <v>41.4</v>
      </c>
      <c r="N258" s="42">
        <v>38.49</v>
      </c>
      <c r="O258" s="42" t="s">
        <v>2588</v>
      </c>
      <c r="P258" s="42">
        <v>2.91</v>
      </c>
      <c r="Q258" s="42" t="s">
        <v>3330</v>
      </c>
      <c r="R258" s="42">
        <v>2.91</v>
      </c>
      <c r="S258" s="39">
        <v>19990619</v>
      </c>
      <c r="T258" s="40"/>
      <c r="U258" s="40" t="s">
        <v>2901</v>
      </c>
      <c r="V258" s="40">
        <v>4</v>
      </c>
      <c r="W258" s="40">
        <v>20</v>
      </c>
      <c r="X258" s="40" t="s">
        <v>2590</v>
      </c>
      <c r="Y258" s="40">
        <v>-1.668</v>
      </c>
      <c r="Z258" s="40" t="s">
        <v>2636</v>
      </c>
      <c r="AA258" s="40"/>
      <c r="AB258" s="40" t="s">
        <v>2828</v>
      </c>
      <c r="AC258" s="1" t="s">
        <v>58</v>
      </c>
    </row>
    <row r="259" ht="15" customHeight="1" spans="1:29">
      <c r="A259" s="39">
        <v>5966</v>
      </c>
      <c r="B259" s="39" t="s">
        <v>46</v>
      </c>
      <c r="C259" s="39">
        <v>21000105465</v>
      </c>
      <c r="D259" s="40">
        <v>0</v>
      </c>
      <c r="E259" s="40" t="s">
        <v>3331</v>
      </c>
      <c r="F259" s="40" t="s">
        <v>2584</v>
      </c>
      <c r="G259" s="40">
        <v>2010105</v>
      </c>
      <c r="H259" s="40" t="s">
        <v>2270</v>
      </c>
      <c r="I259" s="40" t="s">
        <v>2376</v>
      </c>
      <c r="J259" s="40" t="s">
        <v>2653</v>
      </c>
      <c r="K259" s="40" t="s">
        <v>2654</v>
      </c>
      <c r="L259" s="40" t="s">
        <v>2611</v>
      </c>
      <c r="M259" s="42">
        <v>239.1</v>
      </c>
      <c r="N259" s="42">
        <v>227.09</v>
      </c>
      <c r="O259" s="42" t="s">
        <v>2588</v>
      </c>
      <c r="P259" s="42">
        <v>12.01</v>
      </c>
      <c r="Q259" s="42" t="s">
        <v>3332</v>
      </c>
      <c r="R259" s="42">
        <v>12.01</v>
      </c>
      <c r="S259" s="39">
        <v>20051231</v>
      </c>
      <c r="T259" s="40"/>
      <c r="U259" s="40" t="s">
        <v>3333</v>
      </c>
      <c r="V259" s="40">
        <v>4</v>
      </c>
      <c r="W259" s="40">
        <v>13</v>
      </c>
      <c r="X259" s="40" t="s">
        <v>2590</v>
      </c>
      <c r="Y259" s="40">
        <v>-4.837</v>
      </c>
      <c r="Z259" s="40" t="s">
        <v>3056</v>
      </c>
      <c r="AA259" s="40"/>
      <c r="AB259" s="40" t="s">
        <v>2603</v>
      </c>
      <c r="AC259" s="1" t="s">
        <v>58</v>
      </c>
    </row>
    <row r="260" ht="15" customHeight="1" spans="1:29">
      <c r="A260" s="39">
        <v>5967</v>
      </c>
      <c r="B260" s="39" t="s">
        <v>46</v>
      </c>
      <c r="C260" s="39">
        <v>21000105484</v>
      </c>
      <c r="D260" s="40">
        <v>0</v>
      </c>
      <c r="E260" s="40" t="s">
        <v>3334</v>
      </c>
      <c r="F260" s="40" t="s">
        <v>2584</v>
      </c>
      <c r="G260" s="40">
        <v>2010601</v>
      </c>
      <c r="H260" s="40" t="s">
        <v>2269</v>
      </c>
      <c r="I260" s="40" t="s">
        <v>2376</v>
      </c>
      <c r="J260" s="40" t="s">
        <v>2653</v>
      </c>
      <c r="K260" s="40" t="s">
        <v>2654</v>
      </c>
      <c r="L260" s="40" t="s">
        <v>2611</v>
      </c>
      <c r="M260" s="42">
        <v>76.92</v>
      </c>
      <c r="N260" s="42">
        <v>73.05</v>
      </c>
      <c r="O260" s="42" t="s">
        <v>2588</v>
      </c>
      <c r="P260" s="42">
        <v>3.87</v>
      </c>
      <c r="Q260" s="42" t="s">
        <v>3335</v>
      </c>
      <c r="R260" s="42">
        <v>3.87</v>
      </c>
      <c r="S260" s="39">
        <v>20051231</v>
      </c>
      <c r="T260" s="40"/>
      <c r="U260" s="40" t="s">
        <v>3336</v>
      </c>
      <c r="V260" s="40">
        <v>4</v>
      </c>
      <c r="W260" s="40">
        <v>13</v>
      </c>
      <c r="X260" s="40" t="s">
        <v>2590</v>
      </c>
      <c r="Y260" s="40">
        <v>-1.5624</v>
      </c>
      <c r="Z260" s="40" t="s">
        <v>3337</v>
      </c>
      <c r="AA260" s="40"/>
      <c r="AB260" s="40" t="s">
        <v>2603</v>
      </c>
      <c r="AC260" s="1" t="s">
        <v>58</v>
      </c>
    </row>
    <row r="261" ht="15" customHeight="1" spans="1:29">
      <c r="A261" s="39">
        <v>5968</v>
      </c>
      <c r="B261" s="39" t="s">
        <v>46</v>
      </c>
      <c r="C261" s="39">
        <v>21000066646</v>
      </c>
      <c r="D261" s="40">
        <v>0</v>
      </c>
      <c r="E261" s="40" t="s">
        <v>1036</v>
      </c>
      <c r="F261" s="40" t="s">
        <v>2584</v>
      </c>
      <c r="G261" s="40">
        <v>2010104</v>
      </c>
      <c r="H261" s="40" t="s">
        <v>2096</v>
      </c>
      <c r="I261" s="40" t="s">
        <v>2376</v>
      </c>
      <c r="J261" s="40" t="s">
        <v>2824</v>
      </c>
      <c r="K261" s="40" t="s">
        <v>2825</v>
      </c>
      <c r="L261" s="40" t="s">
        <v>2826</v>
      </c>
      <c r="M261" s="42">
        <v>4658.12</v>
      </c>
      <c r="N261" s="42">
        <v>4518.38</v>
      </c>
      <c r="O261" s="42" t="s">
        <v>2588</v>
      </c>
      <c r="P261" s="42">
        <v>139.74</v>
      </c>
      <c r="Q261" s="42" t="s">
        <v>3338</v>
      </c>
      <c r="R261" s="42">
        <v>139.74</v>
      </c>
      <c r="S261" s="39">
        <v>20121207</v>
      </c>
      <c r="T261" s="40"/>
      <c r="U261" s="40" t="s">
        <v>166</v>
      </c>
      <c r="V261" s="40">
        <v>4</v>
      </c>
      <c r="W261" s="40">
        <v>6</v>
      </c>
      <c r="X261" s="40" t="s">
        <v>2590</v>
      </c>
      <c r="Y261" s="40">
        <v>0.0036</v>
      </c>
      <c r="Z261" s="40" t="s">
        <v>2978</v>
      </c>
      <c r="AA261" s="40"/>
      <c r="AB261" s="40" t="s">
        <v>2828</v>
      </c>
      <c r="AC261" s="1" t="s">
        <v>58</v>
      </c>
    </row>
    <row r="262" ht="15" customHeight="1" spans="1:29">
      <c r="A262" s="39">
        <v>5969</v>
      </c>
      <c r="B262" s="39" t="s">
        <v>46</v>
      </c>
      <c r="C262" s="39">
        <v>21000116359</v>
      </c>
      <c r="D262" s="40">
        <v>0</v>
      </c>
      <c r="E262" s="40" t="s">
        <v>2961</v>
      </c>
      <c r="F262" s="40" t="s">
        <v>2584</v>
      </c>
      <c r="G262" s="40">
        <v>2010601</v>
      </c>
      <c r="H262" s="40" t="s">
        <v>2269</v>
      </c>
      <c r="I262" s="40" t="s">
        <v>2376</v>
      </c>
      <c r="J262" s="40" t="s">
        <v>2824</v>
      </c>
      <c r="K262" s="40" t="s">
        <v>2825</v>
      </c>
      <c r="L262" s="40" t="s">
        <v>2826</v>
      </c>
      <c r="M262" s="42">
        <v>47.4</v>
      </c>
      <c r="N262" s="42">
        <v>44.08</v>
      </c>
      <c r="O262" s="42" t="s">
        <v>2588</v>
      </c>
      <c r="P262" s="42">
        <v>3.32</v>
      </c>
      <c r="Q262" s="42" t="s">
        <v>3339</v>
      </c>
      <c r="R262" s="42">
        <v>3.32</v>
      </c>
      <c r="S262" s="39">
        <v>20040303</v>
      </c>
      <c r="T262" s="40"/>
      <c r="U262" s="40" t="s">
        <v>3340</v>
      </c>
      <c r="V262" s="40">
        <v>4</v>
      </c>
      <c r="W262" s="40">
        <v>15</v>
      </c>
      <c r="X262" s="40" t="s">
        <v>2590</v>
      </c>
      <c r="Y262" s="40">
        <v>-1.898</v>
      </c>
      <c r="Z262" s="40" t="s">
        <v>2673</v>
      </c>
      <c r="AA262" s="40"/>
      <c r="AB262" s="40" t="s">
        <v>2828</v>
      </c>
      <c r="AC262" s="1" t="s">
        <v>58</v>
      </c>
    </row>
    <row r="263" ht="15" customHeight="1" spans="1:29">
      <c r="A263" s="39">
        <v>5970</v>
      </c>
      <c r="B263" s="39" t="s">
        <v>46</v>
      </c>
      <c r="C263" s="39">
        <v>21000135215</v>
      </c>
      <c r="D263" s="40">
        <v>0</v>
      </c>
      <c r="E263" s="40" t="s">
        <v>725</v>
      </c>
      <c r="F263" s="40" t="s">
        <v>2623</v>
      </c>
      <c r="G263" s="40">
        <v>2201002</v>
      </c>
      <c r="H263" s="40" t="s">
        <v>2091</v>
      </c>
      <c r="I263" s="40" t="s">
        <v>2694</v>
      </c>
      <c r="J263" s="40" t="s">
        <v>2695</v>
      </c>
      <c r="K263" s="40" t="s">
        <v>2696</v>
      </c>
      <c r="L263" s="40" t="s">
        <v>2660</v>
      </c>
      <c r="M263" s="42">
        <v>528.37</v>
      </c>
      <c r="N263" s="42">
        <v>384.38</v>
      </c>
      <c r="O263" s="42" t="s">
        <v>2588</v>
      </c>
      <c r="P263" s="42">
        <v>143.99</v>
      </c>
      <c r="Q263" s="42" t="s">
        <v>3341</v>
      </c>
      <c r="R263" s="42">
        <v>143.99</v>
      </c>
      <c r="S263" s="39">
        <v>20110508</v>
      </c>
      <c r="T263" s="40"/>
      <c r="U263" s="40" t="s">
        <v>2698</v>
      </c>
      <c r="V263" s="40">
        <v>5</v>
      </c>
      <c r="W263" s="40">
        <v>8</v>
      </c>
      <c r="X263" s="40" t="s">
        <v>2590</v>
      </c>
      <c r="Y263" s="40">
        <v>-128.1389</v>
      </c>
      <c r="Z263" s="40" t="s">
        <v>2699</v>
      </c>
      <c r="AA263" s="40"/>
      <c r="AB263" s="40" t="s">
        <v>2592</v>
      </c>
      <c r="AC263" s="1" t="s">
        <v>58</v>
      </c>
    </row>
    <row r="264" ht="15" customHeight="1" spans="1:29">
      <c r="A264" s="39">
        <v>5971</v>
      </c>
      <c r="B264" s="39" t="s">
        <v>46</v>
      </c>
      <c r="C264" s="39">
        <v>36000001657</v>
      </c>
      <c r="D264" s="40">
        <v>0</v>
      </c>
      <c r="E264" s="40" t="s">
        <v>3342</v>
      </c>
      <c r="F264" s="40" t="s">
        <v>2623</v>
      </c>
      <c r="G264" s="40">
        <v>35001</v>
      </c>
      <c r="H264" s="40" t="s">
        <v>2371</v>
      </c>
      <c r="I264" s="40" t="s">
        <v>2694</v>
      </c>
      <c r="J264" s="40" t="s">
        <v>2709</v>
      </c>
      <c r="K264" s="40" t="s">
        <v>2552</v>
      </c>
      <c r="L264" s="40" t="s">
        <v>2660</v>
      </c>
      <c r="M264" s="42">
        <v>1690390</v>
      </c>
      <c r="N264" s="42">
        <v>1639678.3</v>
      </c>
      <c r="O264" s="42" t="s">
        <v>2588</v>
      </c>
      <c r="P264" s="42">
        <v>50711.7</v>
      </c>
      <c r="Q264" s="42" t="s">
        <v>3343</v>
      </c>
      <c r="R264" s="42">
        <v>50711.7</v>
      </c>
      <c r="S264" s="39">
        <v>19941230</v>
      </c>
      <c r="T264" s="40" t="s">
        <v>2497</v>
      </c>
      <c r="U264" s="40" t="s">
        <v>3344</v>
      </c>
      <c r="V264" s="40">
        <v>20</v>
      </c>
      <c r="W264" s="40">
        <v>24</v>
      </c>
      <c r="X264" s="40" t="s">
        <v>2590</v>
      </c>
      <c r="Y264" s="40">
        <v>0</v>
      </c>
      <c r="Z264" s="40" t="s">
        <v>3345</v>
      </c>
      <c r="AA264" s="40"/>
      <c r="AB264" s="40" t="s">
        <v>2592</v>
      </c>
      <c r="AC264" s="1" t="s">
        <v>58</v>
      </c>
    </row>
    <row r="265" ht="15" customHeight="1" spans="1:29">
      <c r="A265" s="39">
        <v>5972</v>
      </c>
      <c r="B265" s="39" t="s">
        <v>46</v>
      </c>
      <c r="C265" s="39">
        <v>21000105740</v>
      </c>
      <c r="D265" s="40">
        <v>0</v>
      </c>
      <c r="E265" s="40" t="s">
        <v>725</v>
      </c>
      <c r="F265" s="40" t="s">
        <v>2623</v>
      </c>
      <c r="G265" s="40">
        <v>2201002</v>
      </c>
      <c r="H265" s="40" t="s">
        <v>2091</v>
      </c>
      <c r="I265" s="40" t="s">
        <v>2376</v>
      </c>
      <c r="J265" s="40" t="s">
        <v>2709</v>
      </c>
      <c r="K265" s="40" t="s">
        <v>2552</v>
      </c>
      <c r="L265" s="40" t="s">
        <v>2660</v>
      </c>
      <c r="M265" s="42">
        <v>136.8</v>
      </c>
      <c r="N265" s="42">
        <v>103.95</v>
      </c>
      <c r="O265" s="42" t="s">
        <v>2588</v>
      </c>
      <c r="P265" s="42">
        <v>32.85</v>
      </c>
      <c r="Q265" s="42" t="s">
        <v>3346</v>
      </c>
      <c r="R265" s="42">
        <v>32.85</v>
      </c>
      <c r="S265" s="39">
        <v>19970710</v>
      </c>
      <c r="T265" s="40"/>
      <c r="U265" s="40" t="s">
        <v>3347</v>
      </c>
      <c r="V265" s="40">
        <v>5</v>
      </c>
      <c r="W265" s="40">
        <v>22</v>
      </c>
      <c r="X265" s="40" t="s">
        <v>2590</v>
      </c>
      <c r="Y265" s="40">
        <v>-28.746</v>
      </c>
      <c r="Z265" s="40" t="s">
        <v>2805</v>
      </c>
      <c r="AA265" s="40"/>
      <c r="AB265" s="40" t="s">
        <v>2592</v>
      </c>
      <c r="AC265" s="1" t="s">
        <v>58</v>
      </c>
    </row>
    <row r="266" ht="15" customHeight="1" spans="1:29">
      <c r="A266" s="39">
        <v>5973</v>
      </c>
      <c r="B266" s="39" t="s">
        <v>46</v>
      </c>
      <c r="C266" s="39">
        <v>21000105956</v>
      </c>
      <c r="D266" s="40">
        <v>0</v>
      </c>
      <c r="E266" s="40" t="s">
        <v>3101</v>
      </c>
      <c r="F266" s="40" t="s">
        <v>2623</v>
      </c>
      <c r="G266" s="40">
        <v>2201002</v>
      </c>
      <c r="H266" s="40" t="s">
        <v>2091</v>
      </c>
      <c r="I266" s="40" t="s">
        <v>2376</v>
      </c>
      <c r="J266" s="40" t="s">
        <v>2695</v>
      </c>
      <c r="K266" s="40" t="s">
        <v>2696</v>
      </c>
      <c r="L266" s="40" t="s">
        <v>2627</v>
      </c>
      <c r="M266" s="42">
        <v>135.54</v>
      </c>
      <c r="N266" s="42">
        <v>102.97</v>
      </c>
      <c r="O266" s="42" t="s">
        <v>2588</v>
      </c>
      <c r="P266" s="42">
        <v>32.57</v>
      </c>
      <c r="Q266" s="42" t="s">
        <v>3348</v>
      </c>
      <c r="R266" s="42">
        <v>32.57</v>
      </c>
      <c r="S266" s="39">
        <v>19991010</v>
      </c>
      <c r="T266" s="40"/>
      <c r="U266" s="40" t="s">
        <v>3103</v>
      </c>
      <c r="V266" s="40">
        <v>5</v>
      </c>
      <c r="W266" s="40">
        <v>20</v>
      </c>
      <c r="X266" s="40" t="s">
        <v>2590</v>
      </c>
      <c r="Y266" s="40">
        <v>-28.5038</v>
      </c>
      <c r="Z266" s="40" t="s">
        <v>3104</v>
      </c>
      <c r="AA266" s="40"/>
      <c r="AB266" s="40" t="s">
        <v>2631</v>
      </c>
      <c r="AC266" s="1" t="s">
        <v>58</v>
      </c>
    </row>
    <row r="267" ht="15" customHeight="1" spans="1:29">
      <c r="A267" s="39">
        <v>5974</v>
      </c>
      <c r="B267" s="39" t="s">
        <v>46</v>
      </c>
      <c r="C267" s="39">
        <v>21000116342</v>
      </c>
      <c r="D267" s="40">
        <v>0</v>
      </c>
      <c r="E267" s="40" t="s">
        <v>2529</v>
      </c>
      <c r="F267" s="40" t="s">
        <v>2584</v>
      </c>
      <c r="G267" s="40">
        <v>2010601</v>
      </c>
      <c r="H267" s="40" t="s">
        <v>2269</v>
      </c>
      <c r="I267" s="40" t="s">
        <v>2376</v>
      </c>
      <c r="J267" s="40" t="s">
        <v>2686</v>
      </c>
      <c r="K267" s="40" t="s">
        <v>2548</v>
      </c>
      <c r="L267" s="40" t="s">
        <v>2742</v>
      </c>
      <c r="M267" s="42">
        <v>53.1</v>
      </c>
      <c r="N267" s="42">
        <v>49.37</v>
      </c>
      <c r="O267" s="42" t="s">
        <v>2588</v>
      </c>
      <c r="P267" s="42">
        <v>3.73</v>
      </c>
      <c r="Q267" s="42" t="s">
        <v>3349</v>
      </c>
      <c r="R267" s="42">
        <v>3.73</v>
      </c>
      <c r="S267" s="39">
        <v>20110428</v>
      </c>
      <c r="T267" s="40"/>
      <c r="U267" s="40" t="s">
        <v>3350</v>
      </c>
      <c r="V267" s="40">
        <v>4</v>
      </c>
      <c r="W267" s="40">
        <v>8</v>
      </c>
      <c r="X267" s="40" t="s">
        <v>2590</v>
      </c>
      <c r="Y267" s="40">
        <v>-2.137</v>
      </c>
      <c r="Z267" s="40" t="s">
        <v>2802</v>
      </c>
      <c r="AA267" s="40"/>
      <c r="AB267" s="40" t="s">
        <v>2745</v>
      </c>
      <c r="AC267" s="1" t="s">
        <v>58</v>
      </c>
    </row>
    <row r="268" ht="15" customHeight="1" spans="1:29">
      <c r="A268" s="39">
        <v>5975</v>
      </c>
      <c r="B268" s="39" t="s">
        <v>46</v>
      </c>
      <c r="C268" s="39">
        <v>21000105498</v>
      </c>
      <c r="D268" s="40">
        <v>0</v>
      </c>
      <c r="E268" s="40" t="s">
        <v>813</v>
      </c>
      <c r="F268" s="40" t="s">
        <v>2584</v>
      </c>
      <c r="G268" s="40">
        <v>2010601</v>
      </c>
      <c r="H268" s="40" t="s">
        <v>2269</v>
      </c>
      <c r="I268" s="40" t="s">
        <v>2376</v>
      </c>
      <c r="J268" s="40" t="s">
        <v>3351</v>
      </c>
      <c r="K268" s="40" t="s">
        <v>3352</v>
      </c>
      <c r="L268" s="40" t="s">
        <v>2742</v>
      </c>
      <c r="M268" s="42">
        <v>49.5</v>
      </c>
      <c r="N268" s="42">
        <v>47</v>
      </c>
      <c r="O268" s="42" t="s">
        <v>2588</v>
      </c>
      <c r="P268" s="42">
        <v>2.5</v>
      </c>
      <c r="Q268" s="42" t="s">
        <v>3353</v>
      </c>
      <c r="R268" s="42">
        <v>2.5</v>
      </c>
      <c r="S268" s="39">
        <v>20080815</v>
      </c>
      <c r="T268" s="40"/>
      <c r="U268" s="40" t="s">
        <v>132</v>
      </c>
      <c r="V268" s="40">
        <v>4</v>
      </c>
      <c r="W268" s="40">
        <v>11</v>
      </c>
      <c r="X268" s="40" t="s">
        <v>2590</v>
      </c>
      <c r="Y268" s="40">
        <v>-1.015</v>
      </c>
      <c r="Z268" s="40" t="s">
        <v>783</v>
      </c>
      <c r="AA268" s="40"/>
      <c r="AB268" s="40" t="s">
        <v>2745</v>
      </c>
      <c r="AC268" s="1" t="s">
        <v>58</v>
      </c>
    </row>
    <row r="269" ht="15" customHeight="1" spans="1:29">
      <c r="A269" s="39">
        <v>5976</v>
      </c>
      <c r="B269" s="39" t="s">
        <v>46</v>
      </c>
      <c r="C269" s="39">
        <v>21000105497</v>
      </c>
      <c r="D269" s="40">
        <v>0</v>
      </c>
      <c r="E269" s="40" t="s">
        <v>813</v>
      </c>
      <c r="F269" s="40" t="s">
        <v>2584</v>
      </c>
      <c r="G269" s="40">
        <v>2010601</v>
      </c>
      <c r="H269" s="40" t="s">
        <v>2269</v>
      </c>
      <c r="I269" s="40" t="s">
        <v>2376</v>
      </c>
      <c r="J269" s="40" t="s">
        <v>3351</v>
      </c>
      <c r="K269" s="40" t="s">
        <v>3352</v>
      </c>
      <c r="L269" s="40" t="s">
        <v>2742</v>
      </c>
      <c r="M269" s="42">
        <v>67.2</v>
      </c>
      <c r="N269" s="42">
        <v>63.84</v>
      </c>
      <c r="O269" s="42" t="s">
        <v>2588</v>
      </c>
      <c r="P269" s="42">
        <v>3.36</v>
      </c>
      <c r="Q269" s="42" t="s">
        <v>3354</v>
      </c>
      <c r="R269" s="42">
        <v>3.36</v>
      </c>
      <c r="S269" s="39">
        <v>20080810</v>
      </c>
      <c r="T269" s="40"/>
      <c r="U269" s="40" t="s">
        <v>3355</v>
      </c>
      <c r="V269" s="40">
        <v>4</v>
      </c>
      <c r="W269" s="40">
        <v>11</v>
      </c>
      <c r="X269" s="40" t="s">
        <v>2590</v>
      </c>
      <c r="Y269" s="40">
        <v>-1.344</v>
      </c>
      <c r="Z269" s="40" t="s">
        <v>783</v>
      </c>
      <c r="AA269" s="40"/>
      <c r="AB269" s="40" t="s">
        <v>2745</v>
      </c>
      <c r="AC269" s="1" t="s">
        <v>58</v>
      </c>
    </row>
    <row r="270" ht="15" customHeight="1" spans="1:29">
      <c r="A270" s="39">
        <v>5977</v>
      </c>
      <c r="B270" s="39" t="s">
        <v>46</v>
      </c>
      <c r="C270" s="39">
        <v>21000105946</v>
      </c>
      <c r="D270" s="40">
        <v>0</v>
      </c>
      <c r="E270" s="40" t="s">
        <v>2485</v>
      </c>
      <c r="F270" s="40" t="s">
        <v>2623</v>
      </c>
      <c r="G270" s="40">
        <v>2201002</v>
      </c>
      <c r="H270" s="40" t="s">
        <v>2091</v>
      </c>
      <c r="I270" s="40" t="s">
        <v>2376</v>
      </c>
      <c r="J270" s="40" t="s">
        <v>2748</v>
      </c>
      <c r="K270" s="40" t="s">
        <v>2749</v>
      </c>
      <c r="L270" s="40" t="s">
        <v>2627</v>
      </c>
      <c r="M270" s="42">
        <v>112.2</v>
      </c>
      <c r="N270" s="42">
        <v>85.27</v>
      </c>
      <c r="O270" s="42" t="s">
        <v>2588</v>
      </c>
      <c r="P270" s="42">
        <v>26.93</v>
      </c>
      <c r="Q270" s="42" t="s">
        <v>3356</v>
      </c>
      <c r="R270" s="42">
        <v>26.93</v>
      </c>
      <c r="S270" s="39">
        <v>19950710</v>
      </c>
      <c r="T270" s="40"/>
      <c r="U270" s="40" t="s">
        <v>3357</v>
      </c>
      <c r="V270" s="40">
        <v>5</v>
      </c>
      <c r="W270" s="40">
        <v>24</v>
      </c>
      <c r="X270" s="40" t="s">
        <v>2590</v>
      </c>
      <c r="Y270" s="40">
        <v>-23.564</v>
      </c>
      <c r="Z270" s="40" t="s">
        <v>3358</v>
      </c>
      <c r="AA270" s="40"/>
      <c r="AB270" s="40" t="s">
        <v>2631</v>
      </c>
      <c r="AC270" s="1" t="s">
        <v>58</v>
      </c>
    </row>
    <row r="271" ht="15" customHeight="1" spans="1:29">
      <c r="A271" s="39">
        <v>5978</v>
      </c>
      <c r="B271" s="39" t="s">
        <v>46</v>
      </c>
      <c r="C271" s="39">
        <v>21000105964</v>
      </c>
      <c r="D271" s="40">
        <v>0</v>
      </c>
      <c r="E271" s="40" t="s">
        <v>2708</v>
      </c>
      <c r="F271" s="40" t="s">
        <v>2623</v>
      </c>
      <c r="G271" s="40">
        <v>2201002</v>
      </c>
      <c r="H271" s="40" t="s">
        <v>2091</v>
      </c>
      <c r="I271" s="40" t="s">
        <v>2376</v>
      </c>
      <c r="J271" s="40" t="s">
        <v>2695</v>
      </c>
      <c r="K271" s="40" t="s">
        <v>2696</v>
      </c>
      <c r="L271" s="40" t="s">
        <v>3359</v>
      </c>
      <c r="M271" s="42">
        <v>66</v>
      </c>
      <c r="N271" s="42">
        <v>50.14</v>
      </c>
      <c r="O271" s="42" t="s">
        <v>2588</v>
      </c>
      <c r="P271" s="42">
        <v>15.86</v>
      </c>
      <c r="Q271" s="42" t="s">
        <v>3360</v>
      </c>
      <c r="R271" s="42">
        <v>15.86</v>
      </c>
      <c r="S271" s="39">
        <v>20010710</v>
      </c>
      <c r="T271" s="40"/>
      <c r="U271" s="40" t="s">
        <v>3035</v>
      </c>
      <c r="V271" s="40">
        <v>5</v>
      </c>
      <c r="W271" s="40">
        <v>18</v>
      </c>
      <c r="X271" s="40" t="s">
        <v>2590</v>
      </c>
      <c r="Y271" s="40">
        <v>-13.88</v>
      </c>
      <c r="Z271" s="40" t="s">
        <v>2808</v>
      </c>
      <c r="AA271" s="40"/>
      <c r="AB271" s="40" t="s">
        <v>2631</v>
      </c>
      <c r="AC271" s="1" t="s">
        <v>58</v>
      </c>
    </row>
    <row r="272" ht="15" customHeight="1" spans="1:29">
      <c r="A272" s="39">
        <v>5979</v>
      </c>
      <c r="B272" s="39" t="s">
        <v>46</v>
      </c>
      <c r="C272" s="39">
        <v>21000033626</v>
      </c>
      <c r="D272" s="40">
        <v>0</v>
      </c>
      <c r="E272" s="40" t="s">
        <v>3361</v>
      </c>
      <c r="F272" s="40" t="s">
        <v>2837</v>
      </c>
      <c r="G272" s="40">
        <v>24203</v>
      </c>
      <c r="H272" s="40" t="s">
        <v>2944</v>
      </c>
      <c r="I272" s="40" t="s">
        <v>2881</v>
      </c>
      <c r="J272" s="40" t="s">
        <v>2585</v>
      </c>
      <c r="K272" s="40" t="s">
        <v>2586</v>
      </c>
      <c r="L272" s="40" t="s">
        <v>2945</v>
      </c>
      <c r="M272" s="42">
        <v>8930</v>
      </c>
      <c r="N272" s="42">
        <v>8662.1</v>
      </c>
      <c r="O272" s="42" t="s">
        <v>2588</v>
      </c>
      <c r="P272" s="42">
        <v>267.9</v>
      </c>
      <c r="Q272" s="42" t="s">
        <v>3362</v>
      </c>
      <c r="R272" s="42">
        <v>267.9</v>
      </c>
      <c r="S272" s="39">
        <v>19971215</v>
      </c>
      <c r="T272" s="40">
        <v>0</v>
      </c>
      <c r="U272" s="40" t="s">
        <v>3363</v>
      </c>
      <c r="V272" s="40">
        <v>10</v>
      </c>
      <c r="W272" s="40">
        <v>21</v>
      </c>
      <c r="X272" s="40" t="s">
        <v>2590</v>
      </c>
      <c r="Y272" s="40">
        <v>0</v>
      </c>
      <c r="Z272" s="40" t="s">
        <v>3364</v>
      </c>
      <c r="AA272" s="40"/>
      <c r="AB272" s="40" t="s">
        <v>2615</v>
      </c>
      <c r="AC272" s="1" t="s">
        <v>58</v>
      </c>
    </row>
    <row r="273" ht="15" customHeight="1" spans="1:29">
      <c r="A273" s="39">
        <v>5980</v>
      </c>
      <c r="B273" s="39" t="s">
        <v>46</v>
      </c>
      <c r="C273" s="39">
        <v>21000105229</v>
      </c>
      <c r="D273" s="40">
        <v>0</v>
      </c>
      <c r="E273" s="40" t="s">
        <v>1036</v>
      </c>
      <c r="F273" s="40" t="s">
        <v>2584</v>
      </c>
      <c r="G273" s="40">
        <v>2010104</v>
      </c>
      <c r="H273" s="40" t="s">
        <v>2096</v>
      </c>
      <c r="I273" s="40" t="s">
        <v>2376</v>
      </c>
      <c r="J273" s="40" t="s">
        <v>2637</v>
      </c>
      <c r="K273" s="40" t="s">
        <v>2638</v>
      </c>
      <c r="L273" s="40" t="s">
        <v>2587</v>
      </c>
      <c r="M273" s="42">
        <v>189</v>
      </c>
      <c r="N273" s="42">
        <v>179.51</v>
      </c>
      <c r="O273" s="42" t="s">
        <v>2588</v>
      </c>
      <c r="P273" s="42">
        <v>9.49</v>
      </c>
      <c r="Q273" s="42" t="s">
        <v>3365</v>
      </c>
      <c r="R273" s="42">
        <v>9.49</v>
      </c>
      <c r="S273" s="39">
        <v>20060701</v>
      </c>
      <c r="T273" s="40"/>
      <c r="U273" s="40" t="s">
        <v>1036</v>
      </c>
      <c r="V273" s="40">
        <v>4</v>
      </c>
      <c r="W273" s="40">
        <v>13</v>
      </c>
      <c r="X273" s="40" t="s">
        <v>2590</v>
      </c>
      <c r="Y273" s="40">
        <v>-3.82</v>
      </c>
      <c r="Z273" s="40" t="s">
        <v>612</v>
      </c>
      <c r="AA273" s="40"/>
      <c r="AB273" s="40" t="s">
        <v>2592</v>
      </c>
      <c r="AC273" s="1" t="s">
        <v>58</v>
      </c>
    </row>
    <row r="274" ht="15" customHeight="1" spans="1:29">
      <c r="A274" s="39">
        <v>5981</v>
      </c>
      <c r="B274" s="39" t="s">
        <v>46</v>
      </c>
      <c r="C274" s="39">
        <v>21000105858</v>
      </c>
      <c r="D274" s="40">
        <v>0</v>
      </c>
      <c r="E274" s="40" t="s">
        <v>1036</v>
      </c>
      <c r="F274" s="40" t="s">
        <v>2584</v>
      </c>
      <c r="G274" s="40">
        <v>2010104</v>
      </c>
      <c r="H274" s="40" t="s">
        <v>2096</v>
      </c>
      <c r="I274" s="40" t="s">
        <v>2376</v>
      </c>
      <c r="J274" s="40" t="s">
        <v>2637</v>
      </c>
      <c r="K274" s="40" t="s">
        <v>2638</v>
      </c>
      <c r="L274" s="40" t="s">
        <v>2587</v>
      </c>
      <c r="M274" s="42">
        <v>189</v>
      </c>
      <c r="N274" s="42">
        <v>179.51</v>
      </c>
      <c r="O274" s="42" t="s">
        <v>2588</v>
      </c>
      <c r="P274" s="42">
        <v>9.49</v>
      </c>
      <c r="Q274" s="42" t="s">
        <v>3366</v>
      </c>
      <c r="R274" s="42">
        <v>9.49</v>
      </c>
      <c r="S274" s="39">
        <v>20051014</v>
      </c>
      <c r="T274" s="40"/>
      <c r="U274" s="40" t="s">
        <v>1036</v>
      </c>
      <c r="V274" s="40">
        <v>4</v>
      </c>
      <c r="W274" s="40">
        <v>14</v>
      </c>
      <c r="X274" s="40" t="s">
        <v>2590</v>
      </c>
      <c r="Y274" s="40">
        <v>-3.82</v>
      </c>
      <c r="Z274" s="40" t="s">
        <v>612</v>
      </c>
      <c r="AA274" s="40"/>
      <c r="AB274" s="40" t="s">
        <v>2592</v>
      </c>
      <c r="AC274" s="1" t="s">
        <v>58</v>
      </c>
    </row>
    <row r="275" ht="15" customHeight="1" spans="1:29">
      <c r="A275" s="39">
        <v>5982</v>
      </c>
      <c r="B275" s="39" t="s">
        <v>46</v>
      </c>
      <c r="C275" s="39">
        <v>21000106062</v>
      </c>
      <c r="D275" s="40">
        <v>0</v>
      </c>
      <c r="E275" s="40" t="s">
        <v>2708</v>
      </c>
      <c r="F275" s="40" t="s">
        <v>2623</v>
      </c>
      <c r="G275" s="40">
        <v>2201002</v>
      </c>
      <c r="H275" s="40" t="s">
        <v>2091</v>
      </c>
      <c r="I275" s="40" t="s">
        <v>2376</v>
      </c>
      <c r="J275" s="40" t="s">
        <v>2695</v>
      </c>
      <c r="K275" s="40" t="s">
        <v>2696</v>
      </c>
      <c r="L275" s="40" t="s">
        <v>2627</v>
      </c>
      <c r="M275" s="42">
        <v>153.6</v>
      </c>
      <c r="N275" s="42">
        <v>116.71</v>
      </c>
      <c r="O275" s="42" t="s">
        <v>2588</v>
      </c>
      <c r="P275" s="42">
        <v>36.89</v>
      </c>
      <c r="Q275" s="42" t="s">
        <v>3367</v>
      </c>
      <c r="R275" s="42">
        <v>36.89</v>
      </c>
      <c r="S275" s="39">
        <v>20040610</v>
      </c>
      <c r="T275" s="40"/>
      <c r="U275" s="40" t="s">
        <v>3035</v>
      </c>
      <c r="V275" s="40">
        <v>5</v>
      </c>
      <c r="W275" s="40">
        <v>15</v>
      </c>
      <c r="X275" s="40" t="s">
        <v>2590</v>
      </c>
      <c r="Y275" s="40">
        <v>-32.282</v>
      </c>
      <c r="Z275" s="40" t="s">
        <v>2808</v>
      </c>
      <c r="AA275" s="40"/>
      <c r="AB275" s="40" t="s">
        <v>2631</v>
      </c>
      <c r="AC275" s="1" t="s">
        <v>58</v>
      </c>
    </row>
    <row r="276" ht="15" customHeight="1" spans="1:29">
      <c r="A276" s="39">
        <v>5983</v>
      </c>
      <c r="B276" s="39" t="s">
        <v>46</v>
      </c>
      <c r="C276" s="39">
        <v>21000033680</v>
      </c>
      <c r="D276" s="40">
        <v>0</v>
      </c>
      <c r="E276" s="40" t="s">
        <v>3368</v>
      </c>
      <c r="F276" s="40" t="s">
        <v>2837</v>
      </c>
      <c r="G276" s="40">
        <v>24203</v>
      </c>
      <c r="H276" s="40" t="s">
        <v>2944</v>
      </c>
      <c r="I276" s="40" t="s">
        <v>2694</v>
      </c>
      <c r="J276" s="40" t="s">
        <v>2585</v>
      </c>
      <c r="K276" s="40" t="s">
        <v>2586</v>
      </c>
      <c r="L276" s="40" t="s">
        <v>2945</v>
      </c>
      <c r="M276" s="42">
        <v>85790</v>
      </c>
      <c r="N276" s="42">
        <v>83216.3</v>
      </c>
      <c r="O276" s="42" t="s">
        <v>2588</v>
      </c>
      <c r="P276" s="42">
        <v>2573.7</v>
      </c>
      <c r="Q276" s="42" t="s">
        <v>3369</v>
      </c>
      <c r="R276" s="42">
        <v>2573.7</v>
      </c>
      <c r="S276" s="39">
        <v>19881002</v>
      </c>
      <c r="T276" s="40">
        <v>0</v>
      </c>
      <c r="U276" s="40" t="s">
        <v>3370</v>
      </c>
      <c r="V276" s="40">
        <v>10</v>
      </c>
      <c r="W276" s="40">
        <v>31</v>
      </c>
      <c r="X276" s="40" t="s">
        <v>2590</v>
      </c>
      <c r="Y276" s="40">
        <v>0</v>
      </c>
      <c r="Z276" s="40" t="s">
        <v>3371</v>
      </c>
      <c r="AA276" s="40"/>
      <c r="AB276" s="40" t="s">
        <v>2615</v>
      </c>
      <c r="AC276" s="1" t="s">
        <v>58</v>
      </c>
    </row>
    <row r="277" ht="15" customHeight="1" spans="1:29">
      <c r="A277" s="39">
        <v>5984</v>
      </c>
      <c r="B277" s="39" t="s">
        <v>46</v>
      </c>
      <c r="C277" s="39">
        <v>21000135314</v>
      </c>
      <c r="D277" s="40">
        <v>0</v>
      </c>
      <c r="E277" s="40" t="s">
        <v>3372</v>
      </c>
      <c r="F277" s="40" t="s">
        <v>2623</v>
      </c>
      <c r="G277" s="40">
        <v>2201005</v>
      </c>
      <c r="H277" s="40" t="s">
        <v>2761</v>
      </c>
      <c r="I277" s="40" t="s">
        <v>2376</v>
      </c>
      <c r="J277" s="40" t="s">
        <v>2625</v>
      </c>
      <c r="K277" s="40" t="s">
        <v>2626</v>
      </c>
      <c r="L277" s="40" t="s">
        <v>2627</v>
      </c>
      <c r="M277" s="42">
        <v>286.33</v>
      </c>
      <c r="N277" s="42">
        <v>208.32</v>
      </c>
      <c r="O277" s="42" t="s">
        <v>2588</v>
      </c>
      <c r="P277" s="42">
        <v>78.01</v>
      </c>
      <c r="Q277" s="42" t="s">
        <v>3373</v>
      </c>
      <c r="R277" s="42">
        <v>78.01</v>
      </c>
      <c r="S277" s="39">
        <v>20101112</v>
      </c>
      <c r="T277" s="40"/>
      <c r="U277" s="40" t="s">
        <v>3372</v>
      </c>
      <c r="V277" s="40">
        <v>5</v>
      </c>
      <c r="W277" s="40">
        <v>9</v>
      </c>
      <c r="X277" s="40" t="s">
        <v>2590</v>
      </c>
      <c r="Y277" s="40">
        <v>-69.4201</v>
      </c>
      <c r="Z277" s="40" t="s">
        <v>2763</v>
      </c>
      <c r="AA277" s="40"/>
      <c r="AB277" s="40" t="s">
        <v>2631</v>
      </c>
      <c r="AC277" s="1" t="s">
        <v>58</v>
      </c>
    </row>
    <row r="278" ht="15" customHeight="1" spans="1:29">
      <c r="A278" s="39">
        <v>5985</v>
      </c>
      <c r="B278" s="39" t="s">
        <v>46</v>
      </c>
      <c r="C278" s="39">
        <v>21000106574</v>
      </c>
      <c r="D278" s="40">
        <v>0</v>
      </c>
      <c r="E278" s="40" t="s">
        <v>590</v>
      </c>
      <c r="F278" s="40" t="s">
        <v>2623</v>
      </c>
      <c r="G278" s="40">
        <v>210090801</v>
      </c>
      <c r="H278" s="40" t="s">
        <v>2214</v>
      </c>
      <c r="I278" s="40" t="s">
        <v>2694</v>
      </c>
      <c r="J278" s="40" t="s">
        <v>2625</v>
      </c>
      <c r="K278" s="40" t="s">
        <v>2626</v>
      </c>
      <c r="L278" s="40" t="s">
        <v>2627</v>
      </c>
      <c r="M278" s="42">
        <v>1383.33</v>
      </c>
      <c r="N278" s="42">
        <v>525.54</v>
      </c>
      <c r="O278" s="42" t="s">
        <v>2588</v>
      </c>
      <c r="P278" s="42">
        <v>857.79</v>
      </c>
      <c r="Q278" s="42" t="s">
        <v>3374</v>
      </c>
      <c r="R278" s="42">
        <v>857.79</v>
      </c>
      <c r="S278" s="39">
        <v>20080802</v>
      </c>
      <c r="T278" s="40"/>
      <c r="U278" s="40" t="s">
        <v>3375</v>
      </c>
      <c r="V278" s="40">
        <v>10</v>
      </c>
      <c r="W278" s="40">
        <v>11</v>
      </c>
      <c r="X278" s="40" t="s">
        <v>2766</v>
      </c>
      <c r="Y278" s="40">
        <v>-816.2901</v>
      </c>
      <c r="Z278" s="40" t="s">
        <v>3376</v>
      </c>
      <c r="AA278" s="40"/>
      <c r="AB278" s="40" t="s">
        <v>2631</v>
      </c>
      <c r="AC278" s="1" t="s">
        <v>58</v>
      </c>
    </row>
    <row r="279" ht="15" customHeight="1" spans="1:29">
      <c r="A279" s="39">
        <v>5986</v>
      </c>
      <c r="B279" s="39" t="s">
        <v>46</v>
      </c>
      <c r="C279" s="39">
        <v>21000106435</v>
      </c>
      <c r="D279" s="40">
        <v>0</v>
      </c>
      <c r="E279" s="40" t="s">
        <v>3377</v>
      </c>
      <c r="F279" s="40" t="s">
        <v>2584</v>
      </c>
      <c r="G279" s="40">
        <v>2320901</v>
      </c>
      <c r="H279" s="40" t="s">
        <v>2264</v>
      </c>
      <c r="I279" s="40" t="s">
        <v>2376</v>
      </c>
      <c r="J279" s="40" t="s">
        <v>2625</v>
      </c>
      <c r="K279" s="40" t="s">
        <v>2626</v>
      </c>
      <c r="L279" s="40" t="s">
        <v>2742</v>
      </c>
      <c r="M279" s="42">
        <v>60</v>
      </c>
      <c r="N279" s="42">
        <v>45.59</v>
      </c>
      <c r="O279" s="42" t="s">
        <v>2588</v>
      </c>
      <c r="P279" s="42">
        <v>14.41</v>
      </c>
      <c r="Q279" s="42" t="s">
        <v>3378</v>
      </c>
      <c r="R279" s="42">
        <v>14.41</v>
      </c>
      <c r="S279" s="39">
        <v>20070623</v>
      </c>
      <c r="T279" s="40"/>
      <c r="U279" s="40" t="s">
        <v>3379</v>
      </c>
      <c r="V279" s="40">
        <v>5</v>
      </c>
      <c r="W279" s="40">
        <v>12</v>
      </c>
      <c r="X279" s="40" t="s">
        <v>2590</v>
      </c>
      <c r="Y279" s="40">
        <v>-12.61</v>
      </c>
      <c r="Z279" s="40" t="s">
        <v>3380</v>
      </c>
      <c r="AA279" s="40"/>
      <c r="AB279" s="40" t="s">
        <v>2745</v>
      </c>
      <c r="AC279" s="1" t="s">
        <v>58</v>
      </c>
    </row>
    <row r="280" ht="15" customHeight="1" spans="1:29">
      <c r="A280" s="39">
        <v>5987</v>
      </c>
      <c r="B280" s="39" t="s">
        <v>46</v>
      </c>
      <c r="C280" s="39">
        <v>21000023987</v>
      </c>
      <c r="D280" s="40">
        <v>0</v>
      </c>
      <c r="E280" s="40" t="s">
        <v>3137</v>
      </c>
      <c r="F280" s="40" t="s">
        <v>3138</v>
      </c>
      <c r="G280" s="40">
        <v>22002</v>
      </c>
      <c r="H280" s="40" t="s">
        <v>3139</v>
      </c>
      <c r="I280" s="40" t="s">
        <v>2886</v>
      </c>
      <c r="J280" s="40" t="s">
        <v>2658</v>
      </c>
      <c r="K280" s="40" t="s">
        <v>2659</v>
      </c>
      <c r="L280" s="40" t="s">
        <v>3140</v>
      </c>
      <c r="M280" s="42">
        <v>56200</v>
      </c>
      <c r="N280" s="42">
        <v>47677.01</v>
      </c>
      <c r="O280" s="42" t="s">
        <v>2588</v>
      </c>
      <c r="P280" s="42">
        <v>8522.99</v>
      </c>
      <c r="Q280" s="42" t="s">
        <v>3381</v>
      </c>
      <c r="R280" s="42">
        <v>8522.99</v>
      </c>
      <c r="S280" s="39">
        <v>20011225</v>
      </c>
      <c r="T280" s="40"/>
      <c r="U280" s="40">
        <v>1000</v>
      </c>
      <c r="V280" s="40">
        <v>20</v>
      </c>
      <c r="W280" s="40">
        <v>17</v>
      </c>
      <c r="X280" s="40"/>
      <c r="Y280" s="40">
        <v>-6836.99</v>
      </c>
      <c r="Z280" s="40" t="s">
        <v>3382</v>
      </c>
      <c r="AA280" s="40" t="s">
        <v>3144</v>
      </c>
      <c r="AB280" s="40" t="s">
        <v>3145</v>
      </c>
      <c r="AC280" s="1" t="s">
        <v>58</v>
      </c>
    </row>
    <row r="281" ht="15" customHeight="1" spans="1:29">
      <c r="A281" s="39">
        <v>5988</v>
      </c>
      <c r="B281" s="39" t="s">
        <v>46</v>
      </c>
      <c r="C281" s="39">
        <v>21000116102</v>
      </c>
      <c r="D281" s="40">
        <v>0</v>
      </c>
      <c r="E281" s="40" t="s">
        <v>1036</v>
      </c>
      <c r="F281" s="40" t="s">
        <v>2584</v>
      </c>
      <c r="G281" s="40">
        <v>2010104</v>
      </c>
      <c r="H281" s="40" t="s">
        <v>2096</v>
      </c>
      <c r="I281" s="40" t="s">
        <v>2376</v>
      </c>
      <c r="J281" s="40" t="s">
        <v>2658</v>
      </c>
      <c r="K281" s="40" t="s">
        <v>2659</v>
      </c>
      <c r="L281" s="40" t="s">
        <v>2595</v>
      </c>
      <c r="M281" s="42">
        <v>537.27</v>
      </c>
      <c r="N281" s="42">
        <v>499.44</v>
      </c>
      <c r="O281" s="42" t="s">
        <v>2588</v>
      </c>
      <c r="P281" s="42">
        <v>37.83</v>
      </c>
      <c r="Q281" s="42" t="s">
        <v>3383</v>
      </c>
      <c r="R281" s="42">
        <v>37.83</v>
      </c>
      <c r="S281" s="39">
        <v>20110908</v>
      </c>
      <c r="T281" s="40"/>
      <c r="U281" s="40" t="s">
        <v>2672</v>
      </c>
      <c r="V281" s="40">
        <v>4</v>
      </c>
      <c r="W281" s="40">
        <v>8</v>
      </c>
      <c r="X281" s="40" t="s">
        <v>2590</v>
      </c>
      <c r="Y281" s="40">
        <v>-21.7119</v>
      </c>
      <c r="Z281" s="40" t="s">
        <v>2907</v>
      </c>
      <c r="AA281" s="40"/>
      <c r="AB281" s="40" t="s">
        <v>2592</v>
      </c>
      <c r="AC281" s="1" t="s">
        <v>58</v>
      </c>
    </row>
    <row r="282" ht="15" customHeight="1" spans="1:29">
      <c r="A282" s="39">
        <v>5989</v>
      </c>
      <c r="B282" s="39" t="s">
        <v>46</v>
      </c>
      <c r="C282" s="39">
        <v>21000116108</v>
      </c>
      <c r="D282" s="40">
        <v>0</v>
      </c>
      <c r="E282" s="40" t="s">
        <v>1036</v>
      </c>
      <c r="F282" s="40" t="s">
        <v>2584</v>
      </c>
      <c r="G282" s="40">
        <v>2010104</v>
      </c>
      <c r="H282" s="40" t="s">
        <v>2096</v>
      </c>
      <c r="I282" s="40" t="s">
        <v>2376</v>
      </c>
      <c r="J282" s="40" t="s">
        <v>2658</v>
      </c>
      <c r="K282" s="40" t="s">
        <v>2659</v>
      </c>
      <c r="L282" s="40" t="s">
        <v>2595</v>
      </c>
      <c r="M282" s="42">
        <v>620.13</v>
      </c>
      <c r="N282" s="42">
        <v>576.46</v>
      </c>
      <c r="O282" s="42" t="s">
        <v>2588</v>
      </c>
      <c r="P282" s="42">
        <v>43.67</v>
      </c>
      <c r="Q282" s="42" t="s">
        <v>3384</v>
      </c>
      <c r="R282" s="42">
        <v>43.67</v>
      </c>
      <c r="S282" s="39">
        <v>20111010</v>
      </c>
      <c r="T282" s="40"/>
      <c r="U282" s="40" t="s">
        <v>2635</v>
      </c>
      <c r="V282" s="40">
        <v>4</v>
      </c>
      <c r="W282" s="40">
        <v>8</v>
      </c>
      <c r="X282" s="40" t="s">
        <v>2590</v>
      </c>
      <c r="Y282" s="40">
        <v>-25.0661</v>
      </c>
      <c r="Z282" s="40" t="s">
        <v>2636</v>
      </c>
      <c r="AA282" s="40"/>
      <c r="AB282" s="40" t="s">
        <v>2592</v>
      </c>
      <c r="AC282" s="1" t="s">
        <v>58</v>
      </c>
    </row>
    <row r="283" ht="15" customHeight="1" spans="1:29">
      <c r="A283" s="39">
        <v>5990</v>
      </c>
      <c r="B283" s="39" t="s">
        <v>46</v>
      </c>
      <c r="C283" s="39">
        <v>21000105972</v>
      </c>
      <c r="D283" s="40">
        <v>0</v>
      </c>
      <c r="E283" s="40" t="s">
        <v>2902</v>
      </c>
      <c r="F283" s="40" t="s">
        <v>2623</v>
      </c>
      <c r="G283" s="40">
        <v>2201002</v>
      </c>
      <c r="H283" s="40" t="s">
        <v>2091</v>
      </c>
      <c r="I283" s="40" t="s">
        <v>2376</v>
      </c>
      <c r="J283" s="40" t="s">
        <v>2632</v>
      </c>
      <c r="K283" s="40" t="s">
        <v>2633</v>
      </c>
      <c r="L283" s="40" t="s">
        <v>2660</v>
      </c>
      <c r="M283" s="42">
        <v>60.3</v>
      </c>
      <c r="N283" s="42">
        <v>45.82</v>
      </c>
      <c r="O283" s="42" t="s">
        <v>2588</v>
      </c>
      <c r="P283" s="42">
        <v>14.48</v>
      </c>
      <c r="Q283" s="42" t="s">
        <v>3385</v>
      </c>
      <c r="R283" s="42">
        <v>14.48</v>
      </c>
      <c r="S283" s="39">
        <v>20030506</v>
      </c>
      <c r="T283" s="40"/>
      <c r="U283" s="40" t="s">
        <v>2780</v>
      </c>
      <c r="V283" s="40">
        <v>5</v>
      </c>
      <c r="W283" s="40">
        <v>16</v>
      </c>
      <c r="X283" s="40" t="s">
        <v>2590</v>
      </c>
      <c r="Y283" s="40">
        <v>-12.671</v>
      </c>
      <c r="Z283" s="40" t="s">
        <v>3386</v>
      </c>
      <c r="AA283" s="40"/>
      <c r="AB283" s="40" t="s">
        <v>2592</v>
      </c>
      <c r="AC283" s="1" t="s">
        <v>58</v>
      </c>
    </row>
    <row r="284" ht="15" customHeight="1" spans="1:29">
      <c r="A284" s="39">
        <v>5991</v>
      </c>
      <c r="B284" s="39" t="s">
        <v>46</v>
      </c>
      <c r="C284" s="39">
        <v>21000105742</v>
      </c>
      <c r="D284" s="40">
        <v>0</v>
      </c>
      <c r="E284" s="40" t="s">
        <v>725</v>
      </c>
      <c r="F284" s="40" t="s">
        <v>2623</v>
      </c>
      <c r="G284" s="40">
        <v>2201002</v>
      </c>
      <c r="H284" s="40" t="s">
        <v>2091</v>
      </c>
      <c r="I284" s="40" t="s">
        <v>2376</v>
      </c>
      <c r="J284" s="40" t="s">
        <v>2703</v>
      </c>
      <c r="K284" s="40" t="s">
        <v>2704</v>
      </c>
      <c r="L284" s="40" t="s">
        <v>3387</v>
      </c>
      <c r="M284" s="42">
        <v>112.2</v>
      </c>
      <c r="N284" s="42">
        <v>85.27</v>
      </c>
      <c r="O284" s="42" t="s">
        <v>2588</v>
      </c>
      <c r="P284" s="42">
        <v>26.93</v>
      </c>
      <c r="Q284" s="42" t="s">
        <v>3388</v>
      </c>
      <c r="R284" s="42">
        <v>26.93</v>
      </c>
      <c r="S284" s="39">
        <v>20000510</v>
      </c>
      <c r="T284" s="40"/>
      <c r="U284" s="40" t="s">
        <v>725</v>
      </c>
      <c r="V284" s="40">
        <v>5</v>
      </c>
      <c r="W284" s="40">
        <v>19</v>
      </c>
      <c r="X284" s="40" t="s">
        <v>2590</v>
      </c>
      <c r="Y284" s="40">
        <v>-23.564</v>
      </c>
      <c r="Z284" s="40" t="s">
        <v>615</v>
      </c>
      <c r="AA284" s="40"/>
      <c r="AB284" s="40" t="s">
        <v>2631</v>
      </c>
      <c r="AC284" s="1" t="s">
        <v>58</v>
      </c>
    </row>
    <row r="285" ht="15" customHeight="1" spans="1:29">
      <c r="A285" s="39">
        <v>5992</v>
      </c>
      <c r="B285" s="39" t="s">
        <v>46</v>
      </c>
      <c r="C285" s="39">
        <v>21000057031</v>
      </c>
      <c r="D285" s="40">
        <v>0</v>
      </c>
      <c r="E285" s="40" t="s">
        <v>2785</v>
      </c>
      <c r="F285" s="40" t="s">
        <v>2623</v>
      </c>
      <c r="G285" s="40">
        <v>2101301</v>
      </c>
      <c r="H285" s="40" t="s">
        <v>2786</v>
      </c>
      <c r="I285" s="40" t="s">
        <v>2694</v>
      </c>
      <c r="J285" s="40" t="s">
        <v>2787</v>
      </c>
      <c r="K285" s="40" t="s">
        <v>2788</v>
      </c>
      <c r="L285" s="40" t="s">
        <v>2627</v>
      </c>
      <c r="M285" s="42">
        <v>26760</v>
      </c>
      <c r="N285" s="42">
        <v>25957.2</v>
      </c>
      <c r="O285" s="42" t="s">
        <v>2588</v>
      </c>
      <c r="P285" s="42">
        <v>802.8</v>
      </c>
      <c r="Q285" s="42" t="s">
        <v>3389</v>
      </c>
      <c r="R285" s="42">
        <v>802.8</v>
      </c>
      <c r="S285" s="39">
        <v>19920830</v>
      </c>
      <c r="T285" s="40" t="s">
        <v>2497</v>
      </c>
      <c r="U285" s="40" t="s">
        <v>2790</v>
      </c>
      <c r="V285" s="40">
        <v>14</v>
      </c>
      <c r="W285" s="40">
        <v>27</v>
      </c>
      <c r="X285" s="40" t="s">
        <v>2590</v>
      </c>
      <c r="Y285" s="40">
        <v>0</v>
      </c>
      <c r="Z285" s="40" t="s">
        <v>3390</v>
      </c>
      <c r="AA285" s="40"/>
      <c r="AB285" s="40" t="s">
        <v>2631</v>
      </c>
      <c r="AC285" s="1" t="s">
        <v>58</v>
      </c>
    </row>
    <row r="286" ht="15" customHeight="1" spans="1:29">
      <c r="A286" s="39">
        <v>5993</v>
      </c>
      <c r="B286" s="39" t="s">
        <v>46</v>
      </c>
      <c r="C286" s="39">
        <v>21000057030</v>
      </c>
      <c r="D286" s="40">
        <v>0</v>
      </c>
      <c r="E286" s="40" t="s">
        <v>2785</v>
      </c>
      <c r="F286" s="40" t="s">
        <v>2623</v>
      </c>
      <c r="G286" s="40">
        <v>2101301</v>
      </c>
      <c r="H286" s="40" t="s">
        <v>2786</v>
      </c>
      <c r="I286" s="40" t="s">
        <v>2694</v>
      </c>
      <c r="J286" s="40" t="s">
        <v>2787</v>
      </c>
      <c r="K286" s="40" t="s">
        <v>2788</v>
      </c>
      <c r="L286" s="40" t="s">
        <v>2627</v>
      </c>
      <c r="M286" s="42">
        <v>26760</v>
      </c>
      <c r="N286" s="42">
        <v>25957.2</v>
      </c>
      <c r="O286" s="42" t="s">
        <v>2588</v>
      </c>
      <c r="P286" s="42">
        <v>802.8</v>
      </c>
      <c r="Q286" s="42" t="s">
        <v>3391</v>
      </c>
      <c r="R286" s="42">
        <v>802.8</v>
      </c>
      <c r="S286" s="39">
        <v>19920830</v>
      </c>
      <c r="T286" s="40" t="s">
        <v>2497</v>
      </c>
      <c r="U286" s="40" t="s">
        <v>2790</v>
      </c>
      <c r="V286" s="40">
        <v>14</v>
      </c>
      <c r="W286" s="40">
        <v>27</v>
      </c>
      <c r="X286" s="40" t="s">
        <v>2590</v>
      </c>
      <c r="Y286" s="40">
        <v>0</v>
      </c>
      <c r="Z286" s="40" t="s">
        <v>3390</v>
      </c>
      <c r="AA286" s="40"/>
      <c r="AB286" s="40" t="s">
        <v>2631</v>
      </c>
      <c r="AC286" s="1" t="s">
        <v>58</v>
      </c>
    </row>
    <row r="287" ht="15" customHeight="1" spans="1:29">
      <c r="A287" s="39">
        <v>5994</v>
      </c>
      <c r="B287" s="39" t="s">
        <v>46</v>
      </c>
      <c r="C287" s="39">
        <v>21000105530</v>
      </c>
      <c r="D287" s="40">
        <v>0</v>
      </c>
      <c r="E287" s="40" t="s">
        <v>2529</v>
      </c>
      <c r="F287" s="40" t="s">
        <v>2584</v>
      </c>
      <c r="G287" s="40">
        <v>2010601</v>
      </c>
      <c r="H287" s="40" t="s">
        <v>2269</v>
      </c>
      <c r="I287" s="40" t="s">
        <v>2376</v>
      </c>
      <c r="J287" s="40" t="s">
        <v>2787</v>
      </c>
      <c r="K287" s="40" t="s">
        <v>2788</v>
      </c>
      <c r="L287" s="40" t="s">
        <v>2742</v>
      </c>
      <c r="M287" s="42">
        <v>85.8</v>
      </c>
      <c r="N287" s="42">
        <v>81.51</v>
      </c>
      <c r="O287" s="42" t="s">
        <v>2588</v>
      </c>
      <c r="P287" s="42">
        <v>4.29</v>
      </c>
      <c r="Q287" s="42" t="s">
        <v>3392</v>
      </c>
      <c r="R287" s="42">
        <v>4.29</v>
      </c>
      <c r="S287" s="39">
        <v>20040915</v>
      </c>
      <c r="T287" s="40"/>
      <c r="U287" s="40" t="s">
        <v>2793</v>
      </c>
      <c r="V287" s="40">
        <v>4</v>
      </c>
      <c r="W287" s="40">
        <v>15</v>
      </c>
      <c r="X287" s="40" t="s">
        <v>2590</v>
      </c>
      <c r="Y287" s="40">
        <v>-1.716</v>
      </c>
      <c r="Z287" s="40" t="s">
        <v>3393</v>
      </c>
      <c r="AA287" s="40"/>
      <c r="AB287" s="40" t="s">
        <v>2745</v>
      </c>
      <c r="AC287" s="1" t="s">
        <v>58</v>
      </c>
    </row>
    <row r="288" ht="15" customHeight="1" spans="1:29">
      <c r="A288" s="39">
        <v>5995</v>
      </c>
      <c r="B288" s="39" t="s">
        <v>46</v>
      </c>
      <c r="C288" s="39">
        <v>21000116352</v>
      </c>
      <c r="D288" s="40">
        <v>0</v>
      </c>
      <c r="E288" s="40" t="s">
        <v>2529</v>
      </c>
      <c r="F288" s="40" t="s">
        <v>2584</v>
      </c>
      <c r="G288" s="40">
        <v>2010601</v>
      </c>
      <c r="H288" s="40" t="s">
        <v>2269</v>
      </c>
      <c r="I288" s="40" t="s">
        <v>2376</v>
      </c>
      <c r="J288" s="40" t="s">
        <v>2748</v>
      </c>
      <c r="K288" s="40" t="s">
        <v>2749</v>
      </c>
      <c r="L288" s="40" t="s">
        <v>2742</v>
      </c>
      <c r="M288" s="42">
        <v>37.8</v>
      </c>
      <c r="N288" s="42">
        <v>35.15</v>
      </c>
      <c r="O288" s="42" t="s">
        <v>2588</v>
      </c>
      <c r="P288" s="42">
        <v>2.65</v>
      </c>
      <c r="Q288" s="42" t="s">
        <v>3394</v>
      </c>
      <c r="R288" s="42">
        <v>2.65</v>
      </c>
      <c r="S288" s="39">
        <v>20021010</v>
      </c>
      <c r="T288" s="40"/>
      <c r="U288" s="40" t="s">
        <v>2801</v>
      </c>
      <c r="V288" s="40">
        <v>4</v>
      </c>
      <c r="W288" s="40">
        <v>17</v>
      </c>
      <c r="X288" s="40" t="s">
        <v>2590</v>
      </c>
      <c r="Y288" s="40">
        <v>-1.516</v>
      </c>
      <c r="Z288" s="40" t="s">
        <v>2802</v>
      </c>
      <c r="AA288" s="40"/>
      <c r="AB288" s="40" t="s">
        <v>2745</v>
      </c>
      <c r="AC288" s="1" t="s">
        <v>58</v>
      </c>
    </row>
    <row r="289" ht="15" customHeight="1" spans="1:29">
      <c r="A289" s="39">
        <v>5996</v>
      </c>
      <c r="B289" s="39" t="s">
        <v>46</v>
      </c>
      <c r="C289" s="39">
        <v>21000116069</v>
      </c>
      <c r="D289" s="40">
        <v>0</v>
      </c>
      <c r="E289" s="40" t="s">
        <v>1036</v>
      </c>
      <c r="F289" s="40" t="s">
        <v>2584</v>
      </c>
      <c r="G289" s="40">
        <v>2010104</v>
      </c>
      <c r="H289" s="40" t="s">
        <v>2096</v>
      </c>
      <c r="I289" s="40" t="s">
        <v>2376</v>
      </c>
      <c r="J289" s="40" t="s">
        <v>2625</v>
      </c>
      <c r="K289" s="40" t="s">
        <v>2626</v>
      </c>
      <c r="L289" s="40" t="s">
        <v>2742</v>
      </c>
      <c r="M289" s="42">
        <v>63.9</v>
      </c>
      <c r="N289" s="42">
        <v>59.42</v>
      </c>
      <c r="O289" s="42" t="s">
        <v>2588</v>
      </c>
      <c r="P289" s="42">
        <v>4.48</v>
      </c>
      <c r="Q289" s="42" t="s">
        <v>3395</v>
      </c>
      <c r="R289" s="42">
        <v>4.48</v>
      </c>
      <c r="S289" s="39">
        <v>20100524</v>
      </c>
      <c r="T289" s="40"/>
      <c r="U289" s="40" t="s">
        <v>102</v>
      </c>
      <c r="V289" s="40">
        <v>4</v>
      </c>
      <c r="W289" s="40">
        <v>9</v>
      </c>
      <c r="X289" s="40" t="s">
        <v>2590</v>
      </c>
      <c r="Y289" s="40">
        <v>-2.563</v>
      </c>
      <c r="Z289" s="40" t="s">
        <v>612</v>
      </c>
      <c r="AA289" s="40"/>
      <c r="AB289" s="40" t="s">
        <v>2745</v>
      </c>
      <c r="AC289" s="1" t="s">
        <v>58</v>
      </c>
    </row>
    <row r="290" ht="15" customHeight="1" spans="1:29">
      <c r="A290" s="39">
        <v>5997</v>
      </c>
      <c r="B290" s="39" t="s">
        <v>46</v>
      </c>
      <c r="C290" s="39">
        <v>21000135415</v>
      </c>
      <c r="D290" s="40">
        <v>0</v>
      </c>
      <c r="E290" s="40" t="s">
        <v>2668</v>
      </c>
      <c r="F290" s="40" t="s">
        <v>2584</v>
      </c>
      <c r="G290" s="40">
        <v>2320901</v>
      </c>
      <c r="H290" s="40" t="s">
        <v>2264</v>
      </c>
      <c r="I290" s="40" t="s">
        <v>2376</v>
      </c>
      <c r="J290" s="40" t="s">
        <v>2748</v>
      </c>
      <c r="K290" s="40" t="s">
        <v>2749</v>
      </c>
      <c r="L290" s="40" t="s">
        <v>2742</v>
      </c>
      <c r="M290" s="42">
        <v>554.16</v>
      </c>
      <c r="N290" s="42">
        <v>403.17</v>
      </c>
      <c r="O290" s="42" t="s">
        <v>2588</v>
      </c>
      <c r="P290" s="42">
        <v>150.99</v>
      </c>
      <c r="Q290" s="42" t="s">
        <v>3396</v>
      </c>
      <c r="R290" s="42">
        <v>150.99</v>
      </c>
      <c r="S290" s="39">
        <v>20100901</v>
      </c>
      <c r="T290" s="40"/>
      <c r="U290" s="40" t="s">
        <v>3397</v>
      </c>
      <c r="V290" s="40">
        <v>5</v>
      </c>
      <c r="W290" s="40">
        <v>9</v>
      </c>
      <c r="X290" s="40" t="s">
        <v>2766</v>
      </c>
      <c r="Y290" s="40">
        <v>-134.3652</v>
      </c>
      <c r="Z290" s="40" t="s">
        <v>3327</v>
      </c>
      <c r="AA290" s="40"/>
      <c r="AB290" s="40" t="s">
        <v>2745</v>
      </c>
      <c r="AC290" s="1" t="s">
        <v>58</v>
      </c>
    </row>
    <row r="291" ht="15" customHeight="1" spans="1:29">
      <c r="A291" s="39">
        <v>5998</v>
      </c>
      <c r="B291" s="39" t="s">
        <v>46</v>
      </c>
      <c r="C291" s="39">
        <v>21000034460</v>
      </c>
      <c r="D291" s="40">
        <v>0</v>
      </c>
      <c r="E291" s="40" t="s">
        <v>2756</v>
      </c>
      <c r="F291" s="40" t="s">
        <v>2584</v>
      </c>
      <c r="G291" s="40">
        <v>20201</v>
      </c>
      <c r="H291" s="40" t="s">
        <v>175</v>
      </c>
      <c r="I291" s="40" t="s">
        <v>2376</v>
      </c>
      <c r="J291" s="40" t="s">
        <v>2956</v>
      </c>
      <c r="K291" s="40" t="s">
        <v>2957</v>
      </c>
      <c r="L291" s="40" t="s">
        <v>2742</v>
      </c>
      <c r="M291" s="42">
        <v>32478.63</v>
      </c>
      <c r="N291" s="42">
        <v>31504.27</v>
      </c>
      <c r="O291" s="42" t="s">
        <v>2588</v>
      </c>
      <c r="P291" s="42">
        <v>974.36</v>
      </c>
      <c r="Q291" s="42" t="s">
        <v>3398</v>
      </c>
      <c r="R291" s="42">
        <v>974.36</v>
      </c>
      <c r="S291" s="39">
        <v>20050614</v>
      </c>
      <c r="T291" s="40"/>
      <c r="U291" s="40" t="s">
        <v>3399</v>
      </c>
      <c r="V291" s="40">
        <v>5</v>
      </c>
      <c r="W291" s="40">
        <v>14</v>
      </c>
      <c r="X291" s="40" t="s">
        <v>2590</v>
      </c>
      <c r="Y291" s="40">
        <v>-0.0011</v>
      </c>
      <c r="Z291" s="40" t="s">
        <v>3400</v>
      </c>
      <c r="AA291" s="40"/>
      <c r="AB291" s="40" t="s">
        <v>2745</v>
      </c>
      <c r="AC291" s="1" t="s">
        <v>58</v>
      </c>
    </row>
    <row r="292" ht="15" customHeight="1" spans="1:29">
      <c r="A292" s="39">
        <v>5999</v>
      </c>
      <c r="B292" s="39" t="s">
        <v>46</v>
      </c>
      <c r="C292" s="39">
        <v>21000014723</v>
      </c>
      <c r="D292" s="40">
        <v>0</v>
      </c>
      <c r="E292" s="40" t="s">
        <v>1036</v>
      </c>
      <c r="F292" s="40" t="s">
        <v>2584</v>
      </c>
      <c r="G292" s="40">
        <v>2010104</v>
      </c>
      <c r="H292" s="40" t="s">
        <v>2096</v>
      </c>
      <c r="I292" s="40" t="s">
        <v>2376</v>
      </c>
      <c r="J292" s="40" t="s">
        <v>2625</v>
      </c>
      <c r="K292" s="40" t="s">
        <v>2626</v>
      </c>
      <c r="L292" s="40" t="s">
        <v>2742</v>
      </c>
      <c r="M292" s="42">
        <v>5769.23</v>
      </c>
      <c r="N292" s="42">
        <v>5596.15</v>
      </c>
      <c r="O292" s="42" t="s">
        <v>2588</v>
      </c>
      <c r="P292" s="42">
        <v>173.08</v>
      </c>
      <c r="Q292" s="42" t="s">
        <v>3401</v>
      </c>
      <c r="R292" s="42">
        <v>173.08</v>
      </c>
      <c r="S292" s="39">
        <v>20081128</v>
      </c>
      <c r="T292" s="40"/>
      <c r="U292" s="40" t="s">
        <v>3303</v>
      </c>
      <c r="V292" s="40">
        <v>4</v>
      </c>
      <c r="W292" s="40">
        <v>10</v>
      </c>
      <c r="X292" s="40" t="s">
        <v>2590</v>
      </c>
      <c r="Y292" s="40">
        <v>-0.0031</v>
      </c>
      <c r="Z292" s="40" t="s">
        <v>2755</v>
      </c>
      <c r="AA292" s="40"/>
      <c r="AB292" s="40" t="s">
        <v>2745</v>
      </c>
      <c r="AC292" s="1" t="s">
        <v>58</v>
      </c>
    </row>
    <row r="293" ht="15" customHeight="1" spans="1:29">
      <c r="A293" s="39">
        <v>6000</v>
      </c>
      <c r="B293" s="39" t="s">
        <v>46</v>
      </c>
      <c r="C293" s="39">
        <v>21000014735</v>
      </c>
      <c r="D293" s="40">
        <v>0</v>
      </c>
      <c r="E293" s="40" t="s">
        <v>1036</v>
      </c>
      <c r="F293" s="40" t="s">
        <v>2584</v>
      </c>
      <c r="G293" s="40">
        <v>2010104</v>
      </c>
      <c r="H293" s="40" t="s">
        <v>2096</v>
      </c>
      <c r="I293" s="40" t="s">
        <v>2376</v>
      </c>
      <c r="J293" s="40" t="s">
        <v>2625</v>
      </c>
      <c r="K293" s="40" t="s">
        <v>2626</v>
      </c>
      <c r="L293" s="40" t="s">
        <v>2742</v>
      </c>
      <c r="M293" s="42">
        <v>5769.23</v>
      </c>
      <c r="N293" s="42">
        <v>5596.15</v>
      </c>
      <c r="O293" s="42" t="s">
        <v>2588</v>
      </c>
      <c r="P293" s="42">
        <v>173.08</v>
      </c>
      <c r="Q293" s="42" t="s">
        <v>3402</v>
      </c>
      <c r="R293" s="42">
        <v>173.08</v>
      </c>
      <c r="S293" s="39">
        <v>20081128</v>
      </c>
      <c r="T293" s="40"/>
      <c r="U293" s="40" t="s">
        <v>3303</v>
      </c>
      <c r="V293" s="40">
        <v>4</v>
      </c>
      <c r="W293" s="40">
        <v>10</v>
      </c>
      <c r="X293" s="40" t="s">
        <v>2590</v>
      </c>
      <c r="Y293" s="40">
        <v>-0.0031</v>
      </c>
      <c r="Z293" s="40" t="s">
        <v>2755</v>
      </c>
      <c r="AA293" s="40"/>
      <c r="AB293" s="40" t="s">
        <v>2745</v>
      </c>
      <c r="AC293" s="1" t="s">
        <v>58</v>
      </c>
    </row>
    <row r="294" ht="15" customHeight="1" spans="1:29">
      <c r="A294" s="39">
        <v>6001</v>
      </c>
      <c r="B294" s="39" t="s">
        <v>46</v>
      </c>
      <c r="C294" s="39">
        <v>21000116484</v>
      </c>
      <c r="D294" s="40">
        <v>0</v>
      </c>
      <c r="E294" s="40" t="s">
        <v>813</v>
      </c>
      <c r="F294" s="40" t="s">
        <v>2584</v>
      </c>
      <c r="G294" s="40">
        <v>2010601</v>
      </c>
      <c r="H294" s="40" t="s">
        <v>2269</v>
      </c>
      <c r="I294" s="40" t="s">
        <v>2376</v>
      </c>
      <c r="J294" s="40" t="s">
        <v>2625</v>
      </c>
      <c r="K294" s="40" t="s">
        <v>2626</v>
      </c>
      <c r="L294" s="40" t="s">
        <v>2742</v>
      </c>
      <c r="M294" s="42">
        <v>30</v>
      </c>
      <c r="N294" s="42">
        <v>27.91</v>
      </c>
      <c r="O294" s="42" t="s">
        <v>2588</v>
      </c>
      <c r="P294" s="42">
        <v>2.09</v>
      </c>
      <c r="Q294" s="42" t="s">
        <v>3403</v>
      </c>
      <c r="R294" s="42">
        <v>2.09</v>
      </c>
      <c r="S294" s="39">
        <v>20110321</v>
      </c>
      <c r="T294" s="40"/>
      <c r="U294" s="40" t="s">
        <v>3404</v>
      </c>
      <c r="V294" s="40">
        <v>4</v>
      </c>
      <c r="W294" s="40">
        <v>8</v>
      </c>
      <c r="X294" s="40" t="s">
        <v>2590</v>
      </c>
      <c r="Y294" s="40">
        <v>-1.19</v>
      </c>
      <c r="Z294" s="40" t="s">
        <v>783</v>
      </c>
      <c r="AA294" s="40"/>
      <c r="AB294" s="40" t="s">
        <v>2745</v>
      </c>
      <c r="AC294" s="1" t="s">
        <v>58</v>
      </c>
    </row>
    <row r="295" ht="15" customHeight="1" spans="1:29">
      <c r="A295" s="39">
        <v>6002</v>
      </c>
      <c r="B295" s="39" t="s">
        <v>46</v>
      </c>
      <c r="C295" s="39">
        <v>21000069666</v>
      </c>
      <c r="D295" s="40">
        <v>0</v>
      </c>
      <c r="E295" s="40" t="s">
        <v>813</v>
      </c>
      <c r="F295" s="40" t="s">
        <v>2584</v>
      </c>
      <c r="G295" s="40">
        <v>2010601</v>
      </c>
      <c r="H295" s="40" t="s">
        <v>2269</v>
      </c>
      <c r="I295" s="40" t="s">
        <v>2376</v>
      </c>
      <c r="J295" s="40" t="s">
        <v>2625</v>
      </c>
      <c r="K295" s="40" t="s">
        <v>2626</v>
      </c>
      <c r="L295" s="40" t="s">
        <v>2742</v>
      </c>
      <c r="M295" s="42">
        <v>1282.05</v>
      </c>
      <c r="N295" s="42">
        <v>1243.59</v>
      </c>
      <c r="O295" s="42" t="s">
        <v>2588</v>
      </c>
      <c r="P295" s="42">
        <v>38.46</v>
      </c>
      <c r="Q295" s="42" t="s">
        <v>3405</v>
      </c>
      <c r="R295" s="42">
        <v>38.46</v>
      </c>
      <c r="S295" s="39">
        <v>20121225</v>
      </c>
      <c r="T295" s="40"/>
      <c r="U295" s="40" t="s">
        <v>2536</v>
      </c>
      <c r="V295" s="40">
        <v>4</v>
      </c>
      <c r="W295" s="40">
        <v>6</v>
      </c>
      <c r="X295" s="40" t="s">
        <v>2590</v>
      </c>
      <c r="Y295" s="40">
        <v>0.0015</v>
      </c>
      <c r="Z295" s="40" t="s">
        <v>3050</v>
      </c>
      <c r="AA295" s="40"/>
      <c r="AB295" s="40" t="s">
        <v>2745</v>
      </c>
      <c r="AC295" s="1" t="s">
        <v>58</v>
      </c>
    </row>
    <row r="296" ht="15" customHeight="1" spans="1:29">
      <c r="A296" s="39">
        <v>6003</v>
      </c>
      <c r="B296" s="39" t="s">
        <v>46</v>
      </c>
      <c r="C296" s="39">
        <v>21000036545</v>
      </c>
      <c r="D296" s="40">
        <v>0</v>
      </c>
      <c r="E296" s="40" t="s">
        <v>2756</v>
      </c>
      <c r="F296" s="40" t="s">
        <v>2584</v>
      </c>
      <c r="G296" s="40">
        <v>20201</v>
      </c>
      <c r="H296" s="40" t="s">
        <v>175</v>
      </c>
      <c r="I296" s="40" t="s">
        <v>2376</v>
      </c>
      <c r="J296" s="40" t="s">
        <v>2625</v>
      </c>
      <c r="K296" s="40" t="s">
        <v>2626</v>
      </c>
      <c r="L296" s="40" t="s">
        <v>2742</v>
      </c>
      <c r="M296" s="42">
        <v>13673.85</v>
      </c>
      <c r="N296" s="42">
        <v>13263.63</v>
      </c>
      <c r="O296" s="42" t="s">
        <v>2588</v>
      </c>
      <c r="P296" s="42">
        <v>410.22</v>
      </c>
      <c r="Q296" s="42" t="s">
        <v>3406</v>
      </c>
      <c r="R296" s="42">
        <v>410.22</v>
      </c>
      <c r="S296" s="39">
        <v>20051222</v>
      </c>
      <c r="T296" s="40"/>
      <c r="U296" s="40" t="s">
        <v>3253</v>
      </c>
      <c r="V296" s="40">
        <v>5</v>
      </c>
      <c r="W296" s="40">
        <v>13</v>
      </c>
      <c r="X296" s="40" t="s">
        <v>2590</v>
      </c>
      <c r="Y296" s="40">
        <v>-0.0045</v>
      </c>
      <c r="Z296" s="40" t="s">
        <v>3407</v>
      </c>
      <c r="AA296" s="40"/>
      <c r="AB296" s="40" t="s">
        <v>2745</v>
      </c>
      <c r="AC296" s="1" t="s">
        <v>58</v>
      </c>
    </row>
    <row r="297" ht="15" customHeight="1" spans="1:29">
      <c r="A297" s="39">
        <v>6004</v>
      </c>
      <c r="B297" s="39" t="s">
        <v>46</v>
      </c>
      <c r="C297" s="39">
        <v>21000105914</v>
      </c>
      <c r="D297" s="40">
        <v>0</v>
      </c>
      <c r="E297" s="40" t="s">
        <v>3040</v>
      </c>
      <c r="F297" s="40" t="s">
        <v>2623</v>
      </c>
      <c r="G297" s="40">
        <v>2201002</v>
      </c>
      <c r="H297" s="40" t="s">
        <v>2091</v>
      </c>
      <c r="I297" s="40" t="s">
        <v>2376</v>
      </c>
      <c r="J297" s="40" t="s">
        <v>2956</v>
      </c>
      <c r="K297" s="40" t="s">
        <v>2957</v>
      </c>
      <c r="L297" s="40" t="s">
        <v>2627</v>
      </c>
      <c r="M297" s="42">
        <v>80.4</v>
      </c>
      <c r="N297" s="42">
        <v>61.1</v>
      </c>
      <c r="O297" s="42" t="s">
        <v>2588</v>
      </c>
      <c r="P297" s="42">
        <v>19.3</v>
      </c>
      <c r="Q297" s="42" t="s">
        <v>3408</v>
      </c>
      <c r="R297" s="42">
        <v>19.3</v>
      </c>
      <c r="S297" s="39">
        <v>20040510</v>
      </c>
      <c r="T297" s="40"/>
      <c r="U297" s="40" t="s">
        <v>3042</v>
      </c>
      <c r="V297" s="40">
        <v>5</v>
      </c>
      <c r="W297" s="40">
        <v>15</v>
      </c>
      <c r="X297" s="40" t="s">
        <v>2590</v>
      </c>
      <c r="Y297" s="40">
        <v>-16.888</v>
      </c>
      <c r="Z297" s="40" t="s">
        <v>3043</v>
      </c>
      <c r="AA297" s="40"/>
      <c r="AB297" s="40" t="s">
        <v>2631</v>
      </c>
      <c r="AC297" s="1" t="s">
        <v>58</v>
      </c>
    </row>
    <row r="298" ht="15" customHeight="1" spans="1:29">
      <c r="A298" s="39">
        <v>6005</v>
      </c>
      <c r="B298" s="39" t="s">
        <v>46</v>
      </c>
      <c r="C298" s="39">
        <v>21000135315</v>
      </c>
      <c r="D298" s="40">
        <v>0</v>
      </c>
      <c r="E298" s="40" t="s">
        <v>2760</v>
      </c>
      <c r="F298" s="40" t="s">
        <v>2623</v>
      </c>
      <c r="G298" s="40">
        <v>2201005</v>
      </c>
      <c r="H298" s="40" t="s">
        <v>2761</v>
      </c>
      <c r="I298" s="40" t="s">
        <v>2376</v>
      </c>
      <c r="J298" s="40" t="s">
        <v>2625</v>
      </c>
      <c r="K298" s="40" t="s">
        <v>2626</v>
      </c>
      <c r="L298" s="40" t="s">
        <v>2627</v>
      </c>
      <c r="M298" s="42">
        <v>286.33</v>
      </c>
      <c r="N298" s="42">
        <v>208.32</v>
      </c>
      <c r="O298" s="42" t="s">
        <v>2588</v>
      </c>
      <c r="P298" s="42">
        <v>78.01</v>
      </c>
      <c r="Q298" s="42" t="s">
        <v>3409</v>
      </c>
      <c r="R298" s="42">
        <v>78.01</v>
      </c>
      <c r="S298" s="39">
        <v>20101112</v>
      </c>
      <c r="T298" s="40"/>
      <c r="U298" s="40" t="s">
        <v>2760</v>
      </c>
      <c r="V298" s="40">
        <v>5</v>
      </c>
      <c r="W298" s="40">
        <v>9</v>
      </c>
      <c r="X298" s="40" t="s">
        <v>2590</v>
      </c>
      <c r="Y298" s="40">
        <v>-69.4201</v>
      </c>
      <c r="Z298" s="40" t="s">
        <v>2763</v>
      </c>
      <c r="AA298" s="40"/>
      <c r="AB298" s="40" t="s">
        <v>2631</v>
      </c>
      <c r="AC298" s="1" t="s">
        <v>58</v>
      </c>
    </row>
    <row r="299" ht="15" customHeight="1" spans="1:29">
      <c r="A299" s="39">
        <v>6006</v>
      </c>
      <c r="B299" s="39" t="s">
        <v>46</v>
      </c>
      <c r="C299" s="39">
        <v>21000135302</v>
      </c>
      <c r="D299" s="40">
        <v>0</v>
      </c>
      <c r="E299" s="40" t="s">
        <v>960</v>
      </c>
      <c r="F299" s="40" t="s">
        <v>2623</v>
      </c>
      <c r="G299" s="40">
        <v>2201003</v>
      </c>
      <c r="H299" s="40" t="s">
        <v>3410</v>
      </c>
      <c r="I299" s="40" t="s">
        <v>2376</v>
      </c>
      <c r="J299" s="40" t="s">
        <v>2625</v>
      </c>
      <c r="K299" s="40" t="s">
        <v>2626</v>
      </c>
      <c r="L299" s="40" t="s">
        <v>2627</v>
      </c>
      <c r="M299" s="42">
        <v>189.33</v>
      </c>
      <c r="N299" s="42">
        <v>137.73</v>
      </c>
      <c r="O299" s="42" t="s">
        <v>2588</v>
      </c>
      <c r="P299" s="42">
        <v>51.6</v>
      </c>
      <c r="Q299" s="42" t="s">
        <v>3411</v>
      </c>
      <c r="R299" s="42">
        <v>51.6</v>
      </c>
      <c r="S299" s="39">
        <v>20100813</v>
      </c>
      <c r="T299" s="40"/>
      <c r="U299" s="40" t="s">
        <v>3412</v>
      </c>
      <c r="V299" s="40">
        <v>5</v>
      </c>
      <c r="W299" s="40">
        <v>9</v>
      </c>
      <c r="X299" s="40" t="s">
        <v>2590</v>
      </c>
      <c r="Y299" s="40">
        <v>-45.9201</v>
      </c>
      <c r="Z299" s="40" t="s">
        <v>3413</v>
      </c>
      <c r="AA299" s="40"/>
      <c r="AB299" s="40" t="s">
        <v>2631</v>
      </c>
      <c r="AC299" s="1" t="s">
        <v>58</v>
      </c>
    </row>
    <row r="300" ht="15" customHeight="1" spans="1:29">
      <c r="A300" s="39">
        <v>6007</v>
      </c>
      <c r="B300" s="39" t="s">
        <v>46</v>
      </c>
      <c r="C300" s="39">
        <v>21000135301</v>
      </c>
      <c r="D300" s="40">
        <v>0</v>
      </c>
      <c r="E300" s="40" t="s">
        <v>3414</v>
      </c>
      <c r="F300" s="40" t="s">
        <v>2623</v>
      </c>
      <c r="G300" s="40">
        <v>2201003</v>
      </c>
      <c r="H300" s="40" t="s">
        <v>3410</v>
      </c>
      <c r="I300" s="40" t="s">
        <v>2376</v>
      </c>
      <c r="J300" s="40" t="s">
        <v>2625</v>
      </c>
      <c r="K300" s="40" t="s">
        <v>2626</v>
      </c>
      <c r="L300" s="40" t="s">
        <v>2627</v>
      </c>
      <c r="M300" s="42">
        <v>189.33</v>
      </c>
      <c r="N300" s="42">
        <v>137.73</v>
      </c>
      <c r="O300" s="42" t="s">
        <v>2588</v>
      </c>
      <c r="P300" s="42">
        <v>51.6</v>
      </c>
      <c r="Q300" s="42" t="s">
        <v>3415</v>
      </c>
      <c r="R300" s="42">
        <v>51.6</v>
      </c>
      <c r="S300" s="39">
        <v>20100813</v>
      </c>
      <c r="T300" s="40"/>
      <c r="U300" s="40" t="s">
        <v>3416</v>
      </c>
      <c r="V300" s="40">
        <v>5</v>
      </c>
      <c r="W300" s="40">
        <v>9</v>
      </c>
      <c r="X300" s="40" t="s">
        <v>2590</v>
      </c>
      <c r="Y300" s="40">
        <v>-45.9201</v>
      </c>
      <c r="Z300" s="40" t="s">
        <v>3417</v>
      </c>
      <c r="AA300" s="40"/>
      <c r="AB300" s="40" t="s">
        <v>2631</v>
      </c>
      <c r="AC300" s="1" t="s">
        <v>58</v>
      </c>
    </row>
    <row r="301" ht="15" customHeight="1" spans="1:29">
      <c r="A301" s="39">
        <v>6008</v>
      </c>
      <c r="B301" s="39" t="s">
        <v>46</v>
      </c>
      <c r="C301" s="39">
        <v>21000105404</v>
      </c>
      <c r="D301" s="40">
        <v>0</v>
      </c>
      <c r="E301" s="40" t="s">
        <v>1036</v>
      </c>
      <c r="F301" s="40" t="s">
        <v>2584</v>
      </c>
      <c r="G301" s="40">
        <v>2010104</v>
      </c>
      <c r="H301" s="40" t="s">
        <v>2096</v>
      </c>
      <c r="I301" s="40" t="s">
        <v>2376</v>
      </c>
      <c r="J301" s="40" t="s">
        <v>2740</v>
      </c>
      <c r="K301" s="40" t="s">
        <v>2741</v>
      </c>
      <c r="L301" s="40" t="s">
        <v>2742</v>
      </c>
      <c r="M301" s="42">
        <v>112.2</v>
      </c>
      <c r="N301" s="42">
        <v>106.57</v>
      </c>
      <c r="O301" s="42" t="s">
        <v>2588</v>
      </c>
      <c r="P301" s="42">
        <v>5.63</v>
      </c>
      <c r="Q301" s="42" t="s">
        <v>3418</v>
      </c>
      <c r="R301" s="42">
        <v>5.63</v>
      </c>
      <c r="S301" s="39">
        <v>20090518</v>
      </c>
      <c r="T301" s="40"/>
      <c r="U301" s="40" t="s">
        <v>3277</v>
      </c>
      <c r="V301" s="40">
        <v>4</v>
      </c>
      <c r="W301" s="40">
        <v>10</v>
      </c>
      <c r="X301" s="40" t="s">
        <v>2590</v>
      </c>
      <c r="Y301" s="40">
        <v>-2.264</v>
      </c>
      <c r="Z301" s="40" t="s">
        <v>2605</v>
      </c>
      <c r="AA301" s="40"/>
      <c r="AB301" s="40" t="s">
        <v>2753</v>
      </c>
      <c r="AC301" s="1" t="s">
        <v>58</v>
      </c>
    </row>
    <row r="302" ht="15" customHeight="1" spans="1:29">
      <c r="A302" s="39">
        <v>6009</v>
      </c>
      <c r="B302" s="39" t="s">
        <v>46</v>
      </c>
      <c r="C302" s="39">
        <v>21000105351</v>
      </c>
      <c r="D302" s="40">
        <v>0</v>
      </c>
      <c r="E302" s="40" t="s">
        <v>1036</v>
      </c>
      <c r="F302" s="40" t="s">
        <v>2584</v>
      </c>
      <c r="G302" s="40">
        <v>2010104</v>
      </c>
      <c r="H302" s="40" t="s">
        <v>2096</v>
      </c>
      <c r="I302" s="40" t="s">
        <v>2376</v>
      </c>
      <c r="J302" s="40" t="s">
        <v>2975</v>
      </c>
      <c r="K302" s="40" t="s">
        <v>2976</v>
      </c>
      <c r="L302" s="40" t="s">
        <v>2595</v>
      </c>
      <c r="M302" s="42">
        <v>120</v>
      </c>
      <c r="N302" s="42">
        <v>113.98</v>
      </c>
      <c r="O302" s="42" t="s">
        <v>2588</v>
      </c>
      <c r="P302" s="42">
        <v>6.02</v>
      </c>
      <c r="Q302" s="42" t="s">
        <v>3419</v>
      </c>
      <c r="R302" s="42">
        <v>6.02</v>
      </c>
      <c r="S302" s="39">
        <v>20080620</v>
      </c>
      <c r="T302" s="40"/>
      <c r="U302" s="40" t="s">
        <v>621</v>
      </c>
      <c r="V302" s="40">
        <v>4</v>
      </c>
      <c r="W302" s="40">
        <v>11</v>
      </c>
      <c r="X302" s="40" t="s">
        <v>2590</v>
      </c>
      <c r="Y302" s="40">
        <v>-2.42</v>
      </c>
      <c r="Z302" s="40" t="s">
        <v>2605</v>
      </c>
      <c r="AA302" s="40"/>
      <c r="AB302" s="40" t="s">
        <v>2592</v>
      </c>
      <c r="AC302" s="1" t="s">
        <v>58</v>
      </c>
    </row>
    <row r="303" ht="15" customHeight="1" spans="1:29">
      <c r="A303" s="39">
        <v>6010</v>
      </c>
      <c r="B303" s="39" t="s">
        <v>46</v>
      </c>
      <c r="C303" s="39">
        <v>21000105979</v>
      </c>
      <c r="D303" s="40">
        <v>0</v>
      </c>
      <c r="E303" s="40" t="s">
        <v>2902</v>
      </c>
      <c r="F303" s="40" t="s">
        <v>2623</v>
      </c>
      <c r="G303" s="40">
        <v>2201002</v>
      </c>
      <c r="H303" s="40" t="s">
        <v>2091</v>
      </c>
      <c r="I303" s="40" t="s">
        <v>2376</v>
      </c>
      <c r="J303" s="40" t="s">
        <v>2643</v>
      </c>
      <c r="K303" s="40" t="s">
        <v>2644</v>
      </c>
      <c r="L303" s="40" t="s">
        <v>2660</v>
      </c>
      <c r="M303" s="42">
        <v>60.3</v>
      </c>
      <c r="N303" s="42">
        <v>45.82</v>
      </c>
      <c r="O303" s="42" t="s">
        <v>2588</v>
      </c>
      <c r="P303" s="42">
        <v>14.48</v>
      </c>
      <c r="Q303" s="42" t="s">
        <v>3420</v>
      </c>
      <c r="R303" s="42">
        <v>14.48</v>
      </c>
      <c r="S303" s="39">
        <v>20030506</v>
      </c>
      <c r="T303" s="40"/>
      <c r="U303" s="40" t="s">
        <v>2938</v>
      </c>
      <c r="V303" s="40">
        <v>5</v>
      </c>
      <c r="W303" s="40">
        <v>16</v>
      </c>
      <c r="X303" s="40" t="s">
        <v>2590</v>
      </c>
      <c r="Y303" s="40">
        <v>-12.671</v>
      </c>
      <c r="Z303" s="40" t="s">
        <v>3386</v>
      </c>
      <c r="AA303" s="40"/>
      <c r="AB303" s="40" t="s">
        <v>2592</v>
      </c>
      <c r="AC303" s="1" t="s">
        <v>58</v>
      </c>
    </row>
    <row r="304" ht="15" customHeight="1" spans="1:29">
      <c r="A304" s="39">
        <v>6011</v>
      </c>
      <c r="B304" s="39" t="s">
        <v>46</v>
      </c>
      <c r="C304" s="39">
        <v>21000105324</v>
      </c>
      <c r="D304" s="40">
        <v>0</v>
      </c>
      <c r="E304" s="40" t="s">
        <v>1036</v>
      </c>
      <c r="F304" s="40" t="s">
        <v>2584</v>
      </c>
      <c r="G304" s="40">
        <v>2010104</v>
      </c>
      <c r="H304" s="40" t="s">
        <v>2096</v>
      </c>
      <c r="I304" s="40" t="s">
        <v>2376</v>
      </c>
      <c r="J304" s="40" t="s">
        <v>2593</v>
      </c>
      <c r="K304" s="40" t="s">
        <v>2594</v>
      </c>
      <c r="L304" s="40" t="s">
        <v>2587</v>
      </c>
      <c r="M304" s="42">
        <v>136.5</v>
      </c>
      <c r="N304" s="42">
        <v>129.64</v>
      </c>
      <c r="O304" s="42" t="s">
        <v>2588</v>
      </c>
      <c r="P304" s="42">
        <v>6.86</v>
      </c>
      <c r="Q304" s="42" t="s">
        <v>3421</v>
      </c>
      <c r="R304" s="42">
        <v>6.86</v>
      </c>
      <c r="S304" s="39">
        <v>20080108</v>
      </c>
      <c r="T304" s="40"/>
      <c r="U304" s="40" t="s">
        <v>108</v>
      </c>
      <c r="V304" s="40">
        <v>4</v>
      </c>
      <c r="W304" s="40">
        <v>11</v>
      </c>
      <c r="X304" s="40" t="s">
        <v>2590</v>
      </c>
      <c r="Y304" s="40">
        <v>-2.765</v>
      </c>
      <c r="Z304" s="40" t="s">
        <v>2675</v>
      </c>
      <c r="AA304" s="40"/>
      <c r="AB304" s="40" t="s">
        <v>2592</v>
      </c>
      <c r="AC304" s="1" t="s">
        <v>58</v>
      </c>
    </row>
    <row r="305" ht="15" customHeight="1" spans="1:29">
      <c r="A305" s="39">
        <v>6012</v>
      </c>
      <c r="B305" s="39" t="s">
        <v>46</v>
      </c>
      <c r="C305" s="39">
        <v>21000106332</v>
      </c>
      <c r="D305" s="40">
        <v>0</v>
      </c>
      <c r="E305" s="40" t="s">
        <v>2961</v>
      </c>
      <c r="F305" s="40" t="s">
        <v>2623</v>
      </c>
      <c r="G305" s="40">
        <v>2201002</v>
      </c>
      <c r="H305" s="40" t="s">
        <v>2091</v>
      </c>
      <c r="I305" s="40" t="s">
        <v>2376</v>
      </c>
      <c r="J305" s="40" t="s">
        <v>2585</v>
      </c>
      <c r="K305" s="40" t="s">
        <v>2586</v>
      </c>
      <c r="L305" s="40" t="s">
        <v>2595</v>
      </c>
      <c r="M305" s="42">
        <v>189</v>
      </c>
      <c r="N305" s="42">
        <v>143.62</v>
      </c>
      <c r="O305" s="42" t="s">
        <v>2588</v>
      </c>
      <c r="P305" s="42">
        <v>45.38</v>
      </c>
      <c r="Q305" s="42" t="s">
        <v>3422</v>
      </c>
      <c r="R305" s="42">
        <v>45.38</v>
      </c>
      <c r="S305" s="39">
        <v>20090622</v>
      </c>
      <c r="T305" s="40"/>
      <c r="U305" s="40" t="s">
        <v>3423</v>
      </c>
      <c r="V305" s="40">
        <v>5</v>
      </c>
      <c r="W305" s="40">
        <v>10</v>
      </c>
      <c r="X305" s="40" t="s">
        <v>2590</v>
      </c>
      <c r="Y305" s="40">
        <v>-39.71</v>
      </c>
      <c r="Z305" s="40" t="s">
        <v>3424</v>
      </c>
      <c r="AA305" s="40"/>
      <c r="AB305" s="40" t="s">
        <v>2592</v>
      </c>
      <c r="AC305" s="1" t="s">
        <v>58</v>
      </c>
    </row>
    <row r="306" ht="15" customHeight="1" spans="1:29">
      <c r="A306" s="39">
        <v>6013</v>
      </c>
      <c r="B306" s="39" t="s">
        <v>46</v>
      </c>
      <c r="C306" s="39">
        <v>21000105197</v>
      </c>
      <c r="D306" s="40">
        <v>0</v>
      </c>
      <c r="E306" s="40" t="s">
        <v>1036</v>
      </c>
      <c r="F306" s="40" t="s">
        <v>2584</v>
      </c>
      <c r="G306" s="40">
        <v>2010104</v>
      </c>
      <c r="H306" s="40" t="s">
        <v>2096</v>
      </c>
      <c r="I306" s="40" t="s">
        <v>2376</v>
      </c>
      <c r="J306" s="40" t="s">
        <v>2680</v>
      </c>
      <c r="K306" s="40" t="s">
        <v>2681</v>
      </c>
      <c r="L306" s="40" t="s">
        <v>2587</v>
      </c>
      <c r="M306" s="42">
        <v>189</v>
      </c>
      <c r="N306" s="42">
        <v>179.51</v>
      </c>
      <c r="O306" s="42" t="s">
        <v>2588</v>
      </c>
      <c r="P306" s="42">
        <v>9.49</v>
      </c>
      <c r="Q306" s="42" t="s">
        <v>3425</v>
      </c>
      <c r="R306" s="42">
        <v>9.49</v>
      </c>
      <c r="S306" s="39">
        <v>20030706</v>
      </c>
      <c r="T306" s="40"/>
      <c r="U306" s="40" t="s">
        <v>2773</v>
      </c>
      <c r="V306" s="40">
        <v>4</v>
      </c>
      <c r="W306" s="40">
        <v>16</v>
      </c>
      <c r="X306" s="40" t="s">
        <v>2590</v>
      </c>
      <c r="Y306" s="40">
        <v>-3.82</v>
      </c>
      <c r="Z306" s="40" t="s">
        <v>612</v>
      </c>
      <c r="AA306" s="40"/>
      <c r="AB306" s="40" t="s">
        <v>2592</v>
      </c>
      <c r="AC306" s="1" t="s">
        <v>58</v>
      </c>
    </row>
    <row r="307" ht="15" customHeight="1" spans="1:29">
      <c r="A307" s="39">
        <v>6014</v>
      </c>
      <c r="B307" s="39" t="s">
        <v>46</v>
      </c>
      <c r="C307" s="39">
        <v>21000135422</v>
      </c>
      <c r="D307" s="40">
        <v>0</v>
      </c>
      <c r="E307" s="40" t="s">
        <v>3426</v>
      </c>
      <c r="F307" s="40" t="s">
        <v>2584</v>
      </c>
      <c r="G307" s="40">
        <v>2320901</v>
      </c>
      <c r="H307" s="40" t="s">
        <v>2264</v>
      </c>
      <c r="I307" s="40" t="s">
        <v>2376</v>
      </c>
      <c r="J307" s="40" t="s">
        <v>2643</v>
      </c>
      <c r="K307" s="40" t="s">
        <v>2644</v>
      </c>
      <c r="L307" s="40" t="s">
        <v>2595</v>
      </c>
      <c r="M307" s="42">
        <v>36</v>
      </c>
      <c r="N307" s="42">
        <v>26.18</v>
      </c>
      <c r="O307" s="42" t="s">
        <v>2588</v>
      </c>
      <c r="P307" s="42">
        <v>9.82</v>
      </c>
      <c r="Q307" s="42" t="s">
        <v>3427</v>
      </c>
      <c r="R307" s="42">
        <v>9.82</v>
      </c>
      <c r="S307" s="39">
        <v>20000115</v>
      </c>
      <c r="T307" s="40"/>
      <c r="U307" s="40" t="s">
        <v>3428</v>
      </c>
      <c r="V307" s="40">
        <v>5</v>
      </c>
      <c r="W307" s="40">
        <v>19</v>
      </c>
      <c r="X307" s="40" t="s">
        <v>2590</v>
      </c>
      <c r="Y307" s="40">
        <v>-8.74</v>
      </c>
      <c r="Z307" s="40" t="s">
        <v>2636</v>
      </c>
      <c r="AA307" s="40"/>
      <c r="AB307" s="40" t="s">
        <v>2592</v>
      </c>
      <c r="AC307" s="1" t="s">
        <v>58</v>
      </c>
    </row>
    <row r="308" ht="15" customHeight="1" spans="1:29">
      <c r="A308" s="39">
        <v>6015</v>
      </c>
      <c r="B308" s="39" t="s">
        <v>46</v>
      </c>
      <c r="C308" s="39">
        <v>21000135428</v>
      </c>
      <c r="D308" s="40">
        <v>0</v>
      </c>
      <c r="E308" s="40" t="s">
        <v>3426</v>
      </c>
      <c r="F308" s="40" t="s">
        <v>2584</v>
      </c>
      <c r="G308" s="40">
        <v>2320901</v>
      </c>
      <c r="H308" s="40" t="s">
        <v>2264</v>
      </c>
      <c r="I308" s="40" t="s">
        <v>2376</v>
      </c>
      <c r="J308" s="40" t="s">
        <v>2643</v>
      </c>
      <c r="K308" s="40" t="s">
        <v>2644</v>
      </c>
      <c r="L308" s="40" t="s">
        <v>2595</v>
      </c>
      <c r="M308" s="42">
        <v>36</v>
      </c>
      <c r="N308" s="42">
        <v>26.18</v>
      </c>
      <c r="O308" s="42" t="s">
        <v>2588</v>
      </c>
      <c r="P308" s="42">
        <v>9.82</v>
      </c>
      <c r="Q308" s="42" t="s">
        <v>3429</v>
      </c>
      <c r="R308" s="42">
        <v>9.82</v>
      </c>
      <c r="S308" s="39">
        <v>20010110</v>
      </c>
      <c r="T308" s="40"/>
      <c r="U308" s="40" t="s">
        <v>3428</v>
      </c>
      <c r="V308" s="40">
        <v>5</v>
      </c>
      <c r="W308" s="40">
        <v>18</v>
      </c>
      <c r="X308" s="40" t="s">
        <v>2590</v>
      </c>
      <c r="Y308" s="40">
        <v>-8.74</v>
      </c>
      <c r="Z308" s="40" t="s">
        <v>2724</v>
      </c>
      <c r="AA308" s="40"/>
      <c r="AB308" s="40" t="s">
        <v>2592</v>
      </c>
      <c r="AC308" s="1" t="s">
        <v>58</v>
      </c>
    </row>
    <row r="309" ht="15" customHeight="1" spans="1:29">
      <c r="A309" s="39">
        <v>6016</v>
      </c>
      <c r="B309" s="39" t="s">
        <v>46</v>
      </c>
      <c r="C309" s="39">
        <v>21000106130</v>
      </c>
      <c r="D309" s="40">
        <v>0</v>
      </c>
      <c r="E309" s="40" t="s">
        <v>725</v>
      </c>
      <c r="F309" s="40" t="s">
        <v>2623</v>
      </c>
      <c r="G309" s="40">
        <v>2201002</v>
      </c>
      <c r="H309" s="40" t="s">
        <v>2091</v>
      </c>
      <c r="I309" s="40" t="s">
        <v>2376</v>
      </c>
      <c r="J309" s="40" t="s">
        <v>2599</v>
      </c>
      <c r="K309" s="40" t="s">
        <v>2600</v>
      </c>
      <c r="L309" s="40" t="s">
        <v>3430</v>
      </c>
      <c r="M309" s="42">
        <v>169.2</v>
      </c>
      <c r="N309" s="42">
        <v>128.55</v>
      </c>
      <c r="O309" s="42" t="s">
        <v>2588</v>
      </c>
      <c r="P309" s="42">
        <v>40.65</v>
      </c>
      <c r="Q309" s="42" t="s">
        <v>3431</v>
      </c>
      <c r="R309" s="42">
        <v>40.65</v>
      </c>
      <c r="S309" s="39">
        <v>20050501</v>
      </c>
      <c r="T309" s="40"/>
      <c r="U309" s="40" t="s">
        <v>3432</v>
      </c>
      <c r="V309" s="40">
        <v>5</v>
      </c>
      <c r="W309" s="40">
        <v>14</v>
      </c>
      <c r="X309" s="40" t="s">
        <v>2590</v>
      </c>
      <c r="Y309" s="40">
        <v>-35.574</v>
      </c>
      <c r="Z309" s="40" t="s">
        <v>3433</v>
      </c>
      <c r="AA309" s="40"/>
      <c r="AB309" s="40" t="s">
        <v>3434</v>
      </c>
      <c r="AC309" s="1" t="s">
        <v>58</v>
      </c>
    </row>
    <row r="310" ht="15" customHeight="1" spans="1:29">
      <c r="A310" s="39">
        <v>6017</v>
      </c>
      <c r="B310" s="39" t="s">
        <v>46</v>
      </c>
      <c r="C310" s="39">
        <v>21000105241</v>
      </c>
      <c r="D310" s="40">
        <v>0</v>
      </c>
      <c r="E310" s="40" t="s">
        <v>1036</v>
      </c>
      <c r="F310" s="40" t="s">
        <v>2584</v>
      </c>
      <c r="G310" s="40">
        <v>2010104</v>
      </c>
      <c r="H310" s="40" t="s">
        <v>2096</v>
      </c>
      <c r="I310" s="40" t="s">
        <v>2376</v>
      </c>
      <c r="J310" s="40" t="s">
        <v>2599</v>
      </c>
      <c r="K310" s="40" t="s">
        <v>2600</v>
      </c>
      <c r="L310" s="40" t="s">
        <v>2601</v>
      </c>
      <c r="M310" s="42">
        <v>150</v>
      </c>
      <c r="N310" s="42">
        <v>142.49</v>
      </c>
      <c r="O310" s="42" t="s">
        <v>2588</v>
      </c>
      <c r="P310" s="42">
        <v>7.51</v>
      </c>
      <c r="Q310" s="42" t="s">
        <v>3435</v>
      </c>
      <c r="R310" s="42">
        <v>7.51</v>
      </c>
      <c r="S310" s="39">
        <v>20060902</v>
      </c>
      <c r="T310" s="40"/>
      <c r="U310" s="40" t="s">
        <v>2692</v>
      </c>
      <c r="V310" s="40">
        <v>4</v>
      </c>
      <c r="W310" s="40">
        <v>13</v>
      </c>
      <c r="X310" s="40" t="s">
        <v>2590</v>
      </c>
      <c r="Y310" s="40">
        <v>-3.01</v>
      </c>
      <c r="Z310" s="40" t="s">
        <v>2617</v>
      </c>
      <c r="AA310" s="40"/>
      <c r="AB310" s="40" t="s">
        <v>2603</v>
      </c>
      <c r="AC310" s="1" t="s">
        <v>58</v>
      </c>
    </row>
    <row r="311" ht="15" customHeight="1" spans="1:29">
      <c r="A311" s="39">
        <v>6018</v>
      </c>
      <c r="B311" s="39" t="s">
        <v>46</v>
      </c>
      <c r="C311" s="39">
        <v>21000116202</v>
      </c>
      <c r="D311" s="40">
        <v>0</v>
      </c>
      <c r="E311" s="40" t="s">
        <v>1036</v>
      </c>
      <c r="F311" s="40" t="s">
        <v>2584</v>
      </c>
      <c r="G311" s="40">
        <v>2010104</v>
      </c>
      <c r="H311" s="40" t="s">
        <v>2096</v>
      </c>
      <c r="I311" s="40" t="s">
        <v>2376</v>
      </c>
      <c r="J311" s="40" t="s">
        <v>2599</v>
      </c>
      <c r="K311" s="40" t="s">
        <v>2600</v>
      </c>
      <c r="L311" s="40" t="s">
        <v>2601</v>
      </c>
      <c r="M311" s="42">
        <v>1575</v>
      </c>
      <c r="N311" s="42">
        <v>1464.1</v>
      </c>
      <c r="O311" s="42" t="s">
        <v>2588</v>
      </c>
      <c r="P311" s="42">
        <v>110.9</v>
      </c>
      <c r="Q311" s="42" t="s">
        <v>3436</v>
      </c>
      <c r="R311" s="42">
        <v>110.9</v>
      </c>
      <c r="S311" s="39">
        <v>20121031</v>
      </c>
      <c r="T311" s="40"/>
      <c r="U311" s="40" t="s">
        <v>2878</v>
      </c>
      <c r="V311" s="40">
        <v>4</v>
      </c>
      <c r="W311" s="40">
        <v>7</v>
      </c>
      <c r="X311" s="40" t="s">
        <v>2590</v>
      </c>
      <c r="Y311" s="40">
        <v>-63.65</v>
      </c>
      <c r="Z311" s="40" t="s">
        <v>2646</v>
      </c>
      <c r="AA311" s="40"/>
      <c r="AB311" s="40" t="s">
        <v>2603</v>
      </c>
      <c r="AC311" s="1" t="s">
        <v>58</v>
      </c>
    </row>
    <row r="312" ht="15" customHeight="1" spans="1:29">
      <c r="A312" s="39">
        <v>6019</v>
      </c>
      <c r="B312" s="39" t="s">
        <v>46</v>
      </c>
      <c r="C312" s="39">
        <v>21000105595</v>
      </c>
      <c r="D312" s="40">
        <v>0</v>
      </c>
      <c r="E312" s="40" t="s">
        <v>813</v>
      </c>
      <c r="F312" s="40" t="s">
        <v>2584</v>
      </c>
      <c r="G312" s="40">
        <v>2010601</v>
      </c>
      <c r="H312" s="40" t="s">
        <v>2269</v>
      </c>
      <c r="I312" s="40" t="s">
        <v>2376</v>
      </c>
      <c r="J312" s="40" t="s">
        <v>2609</v>
      </c>
      <c r="K312" s="40" t="s">
        <v>2610</v>
      </c>
      <c r="L312" s="40" t="s">
        <v>2611</v>
      </c>
      <c r="M312" s="42">
        <v>60</v>
      </c>
      <c r="N312" s="42">
        <v>56.99</v>
      </c>
      <c r="O312" s="42" t="s">
        <v>2588</v>
      </c>
      <c r="P312" s="42">
        <v>3.01</v>
      </c>
      <c r="Q312" s="42" t="s">
        <v>3437</v>
      </c>
      <c r="R312" s="42">
        <v>3.01</v>
      </c>
      <c r="S312" s="39">
        <v>20080102</v>
      </c>
      <c r="T312" s="40"/>
      <c r="U312" s="40" t="s">
        <v>3438</v>
      </c>
      <c r="V312" s="40">
        <v>4</v>
      </c>
      <c r="W312" s="40">
        <v>11</v>
      </c>
      <c r="X312" s="40" t="s">
        <v>2590</v>
      </c>
      <c r="Y312" s="40">
        <v>-1.21</v>
      </c>
      <c r="Z312" s="40" t="s">
        <v>783</v>
      </c>
      <c r="AA312" s="40"/>
      <c r="AB312" s="40" t="s">
        <v>2615</v>
      </c>
      <c r="AC312" s="1" t="s">
        <v>58</v>
      </c>
    </row>
    <row r="313" ht="15" customHeight="1" spans="1:29">
      <c r="A313" s="39">
        <v>6020</v>
      </c>
      <c r="B313" s="39" t="s">
        <v>46</v>
      </c>
      <c r="C313" s="39">
        <v>21000116273</v>
      </c>
      <c r="D313" s="40">
        <v>0</v>
      </c>
      <c r="E313" s="40" t="s">
        <v>1036</v>
      </c>
      <c r="F313" s="40" t="s">
        <v>2584</v>
      </c>
      <c r="G313" s="40">
        <v>2010104</v>
      </c>
      <c r="H313" s="40" t="s">
        <v>2096</v>
      </c>
      <c r="I313" s="40" t="s">
        <v>2376</v>
      </c>
      <c r="J313" s="40" t="s">
        <v>2599</v>
      </c>
      <c r="K313" s="40" t="s">
        <v>2600</v>
      </c>
      <c r="L313" s="40" t="s">
        <v>2601</v>
      </c>
      <c r="M313" s="42">
        <v>3788.66</v>
      </c>
      <c r="N313" s="42">
        <v>3521.88</v>
      </c>
      <c r="O313" s="42" t="s">
        <v>2588</v>
      </c>
      <c r="P313" s="42">
        <v>266.78</v>
      </c>
      <c r="Q313" s="42" t="s">
        <v>3439</v>
      </c>
      <c r="R313" s="42">
        <v>266.78</v>
      </c>
      <c r="S313" s="39">
        <v>20131201</v>
      </c>
      <c r="T313" s="40"/>
      <c r="U313" s="40" t="s">
        <v>3440</v>
      </c>
      <c r="V313" s="40">
        <v>4</v>
      </c>
      <c r="W313" s="40">
        <v>5</v>
      </c>
      <c r="X313" s="40" t="s">
        <v>2766</v>
      </c>
      <c r="Y313" s="40">
        <v>-153.1202</v>
      </c>
      <c r="Z313" s="40" t="s">
        <v>612</v>
      </c>
      <c r="AA313" s="40"/>
      <c r="AB313" s="40" t="s">
        <v>2603</v>
      </c>
      <c r="AC313" s="1" t="s">
        <v>58</v>
      </c>
    </row>
    <row r="314" ht="15" customHeight="1" spans="1:29">
      <c r="A314" s="39">
        <v>6021</v>
      </c>
      <c r="B314" s="39" t="s">
        <v>46</v>
      </c>
      <c r="C314" s="39">
        <v>21000024308</v>
      </c>
      <c r="D314" s="40">
        <v>0</v>
      </c>
      <c r="E314" s="40" t="s">
        <v>3441</v>
      </c>
      <c r="F314" s="40" t="s">
        <v>2837</v>
      </c>
      <c r="G314" s="40">
        <v>24204</v>
      </c>
      <c r="H314" s="40" t="s">
        <v>2872</v>
      </c>
      <c r="I314" s="40" t="s">
        <v>2694</v>
      </c>
      <c r="J314" s="40" t="s">
        <v>2585</v>
      </c>
      <c r="K314" s="40" t="s">
        <v>2586</v>
      </c>
      <c r="L314" s="40" t="s">
        <v>2873</v>
      </c>
      <c r="M314" s="42">
        <v>57000</v>
      </c>
      <c r="N314" s="42">
        <v>55290</v>
      </c>
      <c r="O314" s="42" t="s">
        <v>2588</v>
      </c>
      <c r="P314" s="42">
        <v>1710</v>
      </c>
      <c r="Q314" s="42" t="s">
        <v>3442</v>
      </c>
      <c r="R314" s="42">
        <v>1710</v>
      </c>
      <c r="S314" s="39">
        <v>20041229</v>
      </c>
      <c r="T314" s="40"/>
      <c r="U314" s="40" t="s">
        <v>3443</v>
      </c>
      <c r="V314" s="40">
        <v>10</v>
      </c>
      <c r="W314" s="40">
        <v>14</v>
      </c>
      <c r="X314" s="40" t="s">
        <v>2590</v>
      </c>
      <c r="Y314" s="40">
        <v>0</v>
      </c>
      <c r="Z314" s="40" t="s">
        <v>3444</v>
      </c>
      <c r="AA314" s="40"/>
      <c r="AB314" s="40" t="s">
        <v>2615</v>
      </c>
      <c r="AC314" s="1" t="s">
        <v>58</v>
      </c>
    </row>
    <row r="315" ht="15" customHeight="1" spans="1:29">
      <c r="A315" s="39">
        <v>6022</v>
      </c>
      <c r="B315" s="39" t="s">
        <v>46</v>
      </c>
      <c r="C315" s="39">
        <v>21000105276</v>
      </c>
      <c r="D315" s="40">
        <v>0</v>
      </c>
      <c r="E315" s="40" t="s">
        <v>1036</v>
      </c>
      <c r="F315" s="40" t="s">
        <v>2584</v>
      </c>
      <c r="G315" s="40">
        <v>2010104</v>
      </c>
      <c r="H315" s="40" t="s">
        <v>2096</v>
      </c>
      <c r="I315" s="40" t="s">
        <v>2376</v>
      </c>
      <c r="J315" s="40" t="s">
        <v>2893</v>
      </c>
      <c r="K315" s="40" t="s">
        <v>2894</v>
      </c>
      <c r="L315" s="40" t="s">
        <v>2846</v>
      </c>
      <c r="M315" s="42">
        <v>150</v>
      </c>
      <c r="N315" s="42">
        <v>142.49</v>
      </c>
      <c r="O315" s="42" t="s">
        <v>2588</v>
      </c>
      <c r="P315" s="42">
        <v>7.51</v>
      </c>
      <c r="Q315" s="42" t="s">
        <v>3445</v>
      </c>
      <c r="R315" s="42">
        <v>7.51</v>
      </c>
      <c r="S315" s="39">
        <v>20070905</v>
      </c>
      <c r="T315" s="40"/>
      <c r="U315" s="40" t="s">
        <v>184</v>
      </c>
      <c r="V315" s="40">
        <v>4</v>
      </c>
      <c r="W315" s="40">
        <v>12</v>
      </c>
      <c r="X315" s="40" t="s">
        <v>2590</v>
      </c>
      <c r="Y315" s="40">
        <v>-3.01</v>
      </c>
      <c r="Z315" s="40" t="s">
        <v>2897</v>
      </c>
      <c r="AA315" s="40"/>
      <c r="AB315" s="40" t="s">
        <v>2615</v>
      </c>
      <c r="AC315" s="1" t="s">
        <v>58</v>
      </c>
    </row>
    <row r="316" ht="15" customHeight="1" spans="1:29">
      <c r="A316" s="39">
        <v>6023</v>
      </c>
      <c r="B316" s="39" t="s">
        <v>46</v>
      </c>
      <c r="C316" s="39">
        <v>21000105107</v>
      </c>
      <c r="D316" s="40">
        <v>0</v>
      </c>
      <c r="E316" s="40" t="s">
        <v>3446</v>
      </c>
      <c r="F316" s="40" t="s">
        <v>2837</v>
      </c>
      <c r="G316" s="40">
        <v>24204</v>
      </c>
      <c r="H316" s="40" t="s">
        <v>2872</v>
      </c>
      <c r="I316" s="40" t="s">
        <v>2694</v>
      </c>
      <c r="J316" s="40" t="s">
        <v>2585</v>
      </c>
      <c r="K316" s="40" t="s">
        <v>2586</v>
      </c>
      <c r="L316" s="40" t="s">
        <v>2873</v>
      </c>
      <c r="M316" s="42">
        <v>11729.98</v>
      </c>
      <c r="N316" s="42">
        <v>4456.42</v>
      </c>
      <c r="O316" s="42" t="s">
        <v>2588</v>
      </c>
      <c r="P316" s="42">
        <v>7273.56</v>
      </c>
      <c r="Q316" s="42" t="s">
        <v>3447</v>
      </c>
      <c r="R316" s="42">
        <v>7273.56</v>
      </c>
      <c r="S316" s="39">
        <v>20080205</v>
      </c>
      <c r="T316" s="40"/>
      <c r="U316" s="40" t="s">
        <v>3448</v>
      </c>
      <c r="V316" s="40">
        <v>10</v>
      </c>
      <c r="W316" s="40">
        <v>11</v>
      </c>
      <c r="X316" s="40" t="s">
        <v>2766</v>
      </c>
      <c r="Y316" s="40">
        <v>-6921.6606</v>
      </c>
      <c r="Z316" s="40" t="s">
        <v>3449</v>
      </c>
      <c r="AA316" s="40"/>
      <c r="AB316" s="40" t="s">
        <v>2615</v>
      </c>
      <c r="AC316" s="1" t="s">
        <v>58</v>
      </c>
    </row>
    <row r="317" ht="15" customHeight="1" spans="1:29">
      <c r="A317" s="39">
        <v>6024</v>
      </c>
      <c r="B317" s="39" t="s">
        <v>46</v>
      </c>
      <c r="C317" s="39">
        <v>21000106597</v>
      </c>
      <c r="D317" s="40">
        <v>0</v>
      </c>
      <c r="E317" s="40" t="s">
        <v>1754</v>
      </c>
      <c r="F317" s="40" t="s">
        <v>2623</v>
      </c>
      <c r="G317" s="40">
        <v>220091102</v>
      </c>
      <c r="H317" s="40" t="s">
        <v>1754</v>
      </c>
      <c r="I317" s="40" t="s">
        <v>2886</v>
      </c>
      <c r="J317" s="40" t="s">
        <v>2824</v>
      </c>
      <c r="K317" s="40" t="s">
        <v>2825</v>
      </c>
      <c r="L317" s="40" t="s">
        <v>3450</v>
      </c>
      <c r="M317" s="42">
        <v>360</v>
      </c>
      <c r="N317" s="42">
        <v>68.39</v>
      </c>
      <c r="O317" s="42" t="s">
        <v>2588</v>
      </c>
      <c r="P317" s="42">
        <v>291.61</v>
      </c>
      <c r="Q317" s="42" t="s">
        <v>3451</v>
      </c>
      <c r="R317" s="42">
        <v>291.61</v>
      </c>
      <c r="S317" s="39">
        <v>19940316</v>
      </c>
      <c r="T317" s="40"/>
      <c r="U317" s="40" t="s">
        <v>2889</v>
      </c>
      <c r="V317" s="40">
        <v>20</v>
      </c>
      <c r="W317" s="40">
        <v>25</v>
      </c>
      <c r="X317" s="40" t="s">
        <v>2766</v>
      </c>
      <c r="Y317" s="40">
        <v>-280.81</v>
      </c>
      <c r="Z317" s="40" t="s">
        <v>2890</v>
      </c>
      <c r="AA317" s="40"/>
      <c r="AB317" s="40" t="s">
        <v>2828</v>
      </c>
      <c r="AC317" s="1" t="s">
        <v>58</v>
      </c>
    </row>
    <row r="318" ht="15" customHeight="1" spans="1:29">
      <c r="A318" s="39">
        <v>6025</v>
      </c>
      <c r="B318" s="39" t="s">
        <v>46</v>
      </c>
      <c r="C318" s="39">
        <v>21000105133</v>
      </c>
      <c r="D318" s="40">
        <v>0</v>
      </c>
      <c r="E318" s="40" t="s">
        <v>1036</v>
      </c>
      <c r="F318" s="40" t="s">
        <v>2584</v>
      </c>
      <c r="G318" s="40">
        <v>2010104</v>
      </c>
      <c r="H318" s="40" t="s">
        <v>2096</v>
      </c>
      <c r="I318" s="40" t="s">
        <v>2376</v>
      </c>
      <c r="J318" s="40" t="s">
        <v>2956</v>
      </c>
      <c r="K318" s="40" t="s">
        <v>2957</v>
      </c>
      <c r="L318" s="40" t="s">
        <v>2595</v>
      </c>
      <c r="M318" s="42">
        <v>111</v>
      </c>
      <c r="N318" s="42">
        <v>105.43</v>
      </c>
      <c r="O318" s="42" t="s">
        <v>2588</v>
      </c>
      <c r="P318" s="42">
        <v>5.57</v>
      </c>
      <c r="Q318" s="42" t="s">
        <v>3452</v>
      </c>
      <c r="R318" s="42">
        <v>5.57</v>
      </c>
      <c r="S318" s="39">
        <v>20070710</v>
      </c>
      <c r="T318" s="40"/>
      <c r="U318" s="40" t="s">
        <v>2688</v>
      </c>
      <c r="V318" s="40">
        <v>4</v>
      </c>
      <c r="W318" s="40">
        <v>12</v>
      </c>
      <c r="X318" s="40" t="s">
        <v>2590</v>
      </c>
      <c r="Y318" s="40">
        <v>-2.24</v>
      </c>
      <c r="Z318" s="40" t="s">
        <v>2656</v>
      </c>
      <c r="AA318" s="40"/>
      <c r="AB318" s="40" t="s">
        <v>2592</v>
      </c>
      <c r="AC318" s="1" t="s">
        <v>58</v>
      </c>
    </row>
    <row r="319" ht="15" customHeight="1" spans="1:29">
      <c r="A319" s="39">
        <v>6026</v>
      </c>
      <c r="B319" s="39" t="s">
        <v>46</v>
      </c>
      <c r="C319" s="39">
        <v>21000116064</v>
      </c>
      <c r="D319" s="40">
        <v>0</v>
      </c>
      <c r="E319" s="40" t="s">
        <v>1036</v>
      </c>
      <c r="F319" s="40" t="s">
        <v>2584</v>
      </c>
      <c r="G319" s="40">
        <v>2010104</v>
      </c>
      <c r="H319" s="40" t="s">
        <v>2096</v>
      </c>
      <c r="I319" s="40" t="s">
        <v>2376</v>
      </c>
      <c r="J319" s="40" t="s">
        <v>2893</v>
      </c>
      <c r="K319" s="40" t="s">
        <v>2894</v>
      </c>
      <c r="L319" s="40" t="s">
        <v>2846</v>
      </c>
      <c r="M319" s="42">
        <v>150</v>
      </c>
      <c r="N319" s="42">
        <v>139.46</v>
      </c>
      <c r="O319" s="42" t="s">
        <v>2588</v>
      </c>
      <c r="P319" s="42">
        <v>10.54</v>
      </c>
      <c r="Q319" s="42" t="s">
        <v>3453</v>
      </c>
      <c r="R319" s="42">
        <v>10.54</v>
      </c>
      <c r="S319" s="39">
        <v>20101020</v>
      </c>
      <c r="T319" s="40"/>
      <c r="U319" s="40" t="s">
        <v>118</v>
      </c>
      <c r="V319" s="40">
        <v>4</v>
      </c>
      <c r="W319" s="40">
        <v>9</v>
      </c>
      <c r="X319" s="40" t="s">
        <v>2590</v>
      </c>
      <c r="Y319" s="40">
        <v>-6.04</v>
      </c>
      <c r="Z319" s="40" t="s">
        <v>612</v>
      </c>
      <c r="AA319" s="40"/>
      <c r="AB319" s="40" t="s">
        <v>2615</v>
      </c>
      <c r="AC319" s="1" t="s">
        <v>58</v>
      </c>
    </row>
    <row r="320" ht="15" customHeight="1" spans="1:29">
      <c r="A320" s="39">
        <v>6027</v>
      </c>
      <c r="B320" s="39" t="s">
        <v>46</v>
      </c>
      <c r="C320" s="39">
        <v>21000116158</v>
      </c>
      <c r="D320" s="40">
        <v>0</v>
      </c>
      <c r="E320" s="40" t="s">
        <v>1036</v>
      </c>
      <c r="F320" s="40" t="s">
        <v>2584</v>
      </c>
      <c r="G320" s="40">
        <v>2010104</v>
      </c>
      <c r="H320" s="40" t="s">
        <v>2096</v>
      </c>
      <c r="I320" s="40" t="s">
        <v>2376</v>
      </c>
      <c r="J320" s="40" t="s">
        <v>2824</v>
      </c>
      <c r="K320" s="40" t="s">
        <v>2825</v>
      </c>
      <c r="L320" s="40" t="s">
        <v>2826</v>
      </c>
      <c r="M320" s="42">
        <v>1200.1</v>
      </c>
      <c r="N320" s="42">
        <v>1115.6</v>
      </c>
      <c r="O320" s="42" t="s">
        <v>2588</v>
      </c>
      <c r="P320" s="42">
        <v>84.5</v>
      </c>
      <c r="Q320" s="42" t="s">
        <v>3454</v>
      </c>
      <c r="R320" s="42">
        <v>84.5</v>
      </c>
      <c r="S320" s="39">
        <v>20120506</v>
      </c>
      <c r="T320" s="40"/>
      <c r="U320" s="40" t="s">
        <v>2672</v>
      </c>
      <c r="V320" s="40">
        <v>4</v>
      </c>
      <c r="W320" s="40">
        <v>7</v>
      </c>
      <c r="X320" s="40" t="s">
        <v>2590</v>
      </c>
      <c r="Y320" s="40">
        <v>-48.497</v>
      </c>
      <c r="Z320" s="40" t="s">
        <v>2907</v>
      </c>
      <c r="AA320" s="40"/>
      <c r="AB320" s="40" t="s">
        <v>2828</v>
      </c>
      <c r="AC320" s="1" t="s">
        <v>58</v>
      </c>
    </row>
    <row r="321" ht="15" customHeight="1" spans="1:29">
      <c r="A321" s="39">
        <v>6028</v>
      </c>
      <c r="B321" s="39" t="s">
        <v>46</v>
      </c>
      <c r="C321" s="39">
        <v>21000116295</v>
      </c>
      <c r="D321" s="40">
        <v>0</v>
      </c>
      <c r="E321" s="40" t="s">
        <v>3331</v>
      </c>
      <c r="F321" s="40" t="s">
        <v>2584</v>
      </c>
      <c r="G321" s="40">
        <v>2010105</v>
      </c>
      <c r="H321" s="40" t="s">
        <v>2270</v>
      </c>
      <c r="I321" s="40" t="s">
        <v>2376</v>
      </c>
      <c r="J321" s="40" t="s">
        <v>2893</v>
      </c>
      <c r="K321" s="40" t="s">
        <v>2894</v>
      </c>
      <c r="L321" s="40" t="s">
        <v>2846</v>
      </c>
      <c r="M321" s="42">
        <v>1111.66</v>
      </c>
      <c r="N321" s="42">
        <v>1033.38</v>
      </c>
      <c r="O321" s="42" t="s">
        <v>2588</v>
      </c>
      <c r="P321" s="42">
        <v>78.28</v>
      </c>
      <c r="Q321" s="42" t="s">
        <v>3455</v>
      </c>
      <c r="R321" s="42">
        <v>78.28</v>
      </c>
      <c r="S321" s="39">
        <v>20111208</v>
      </c>
      <c r="T321" s="40"/>
      <c r="U321" s="40" t="s">
        <v>3456</v>
      </c>
      <c r="V321" s="40">
        <v>4</v>
      </c>
      <c r="W321" s="40">
        <v>7</v>
      </c>
      <c r="X321" s="40" t="s">
        <v>2590</v>
      </c>
      <c r="Y321" s="40">
        <v>-44.9302</v>
      </c>
      <c r="Z321" s="40" t="s">
        <v>612</v>
      </c>
      <c r="AA321" s="40"/>
      <c r="AB321" s="40" t="s">
        <v>2615</v>
      </c>
      <c r="AC321" s="1" t="s">
        <v>58</v>
      </c>
    </row>
    <row r="322" ht="15" customHeight="1" spans="1:29">
      <c r="A322" s="39">
        <v>6029</v>
      </c>
      <c r="B322" s="39" t="s">
        <v>46</v>
      </c>
      <c r="C322" s="39">
        <v>21000069758</v>
      </c>
      <c r="D322" s="40">
        <v>0</v>
      </c>
      <c r="E322" s="40" t="s">
        <v>1036</v>
      </c>
      <c r="F322" s="40" t="s">
        <v>2584</v>
      </c>
      <c r="G322" s="40">
        <v>2010104</v>
      </c>
      <c r="H322" s="40" t="s">
        <v>2096</v>
      </c>
      <c r="I322" s="40" t="s">
        <v>2376</v>
      </c>
      <c r="J322" s="40" t="s">
        <v>2824</v>
      </c>
      <c r="K322" s="40" t="s">
        <v>2825</v>
      </c>
      <c r="L322" s="40" t="s">
        <v>2826</v>
      </c>
      <c r="M322" s="42">
        <v>4700.86</v>
      </c>
      <c r="N322" s="42">
        <v>4559.83</v>
      </c>
      <c r="O322" s="42" t="s">
        <v>2588</v>
      </c>
      <c r="P322" s="42">
        <v>141.03</v>
      </c>
      <c r="Q322" s="42" t="s">
        <v>3457</v>
      </c>
      <c r="R322" s="42">
        <v>141.03</v>
      </c>
      <c r="S322" s="39">
        <v>20121225</v>
      </c>
      <c r="T322" s="40"/>
      <c r="U322" s="40" t="s">
        <v>2456</v>
      </c>
      <c r="V322" s="40">
        <v>4</v>
      </c>
      <c r="W322" s="40">
        <v>6</v>
      </c>
      <c r="X322" s="40" t="s">
        <v>2590</v>
      </c>
      <c r="Y322" s="40">
        <v>-0.0042</v>
      </c>
      <c r="Z322" s="40" t="s">
        <v>612</v>
      </c>
      <c r="AA322" s="40"/>
      <c r="AB322" s="40" t="s">
        <v>2828</v>
      </c>
      <c r="AC322" s="1" t="s">
        <v>58</v>
      </c>
    </row>
    <row r="323" ht="15" customHeight="1" spans="1:29">
      <c r="A323" s="39">
        <v>6030</v>
      </c>
      <c r="B323" s="39" t="s">
        <v>46</v>
      </c>
      <c r="C323" s="39">
        <v>21000116194</v>
      </c>
      <c r="D323" s="40">
        <v>0</v>
      </c>
      <c r="E323" s="40" t="s">
        <v>1036</v>
      </c>
      <c r="F323" s="40" t="s">
        <v>2584</v>
      </c>
      <c r="G323" s="40">
        <v>2010104</v>
      </c>
      <c r="H323" s="40" t="s">
        <v>2096</v>
      </c>
      <c r="I323" s="40" t="s">
        <v>2376</v>
      </c>
      <c r="J323" s="40" t="s">
        <v>2824</v>
      </c>
      <c r="K323" s="40" t="s">
        <v>2825</v>
      </c>
      <c r="L323" s="40" t="s">
        <v>2826</v>
      </c>
      <c r="M323" s="42">
        <v>1575</v>
      </c>
      <c r="N323" s="42">
        <v>1464.1</v>
      </c>
      <c r="O323" s="42" t="s">
        <v>2588</v>
      </c>
      <c r="P323" s="42">
        <v>110.9</v>
      </c>
      <c r="Q323" s="42" t="s">
        <v>3458</v>
      </c>
      <c r="R323" s="42">
        <v>110.9</v>
      </c>
      <c r="S323" s="39">
        <v>20121031</v>
      </c>
      <c r="T323" s="40"/>
      <c r="U323" s="40" t="s">
        <v>3459</v>
      </c>
      <c r="V323" s="40">
        <v>4</v>
      </c>
      <c r="W323" s="40">
        <v>7</v>
      </c>
      <c r="X323" s="40" t="s">
        <v>2590</v>
      </c>
      <c r="Y323" s="40">
        <v>-63.65</v>
      </c>
      <c r="Z323" s="40" t="s">
        <v>2646</v>
      </c>
      <c r="AA323" s="40"/>
      <c r="AB323" s="40" t="s">
        <v>2828</v>
      </c>
      <c r="AC323" s="1" t="s">
        <v>58</v>
      </c>
    </row>
    <row r="324" ht="15" customHeight="1" spans="1:29">
      <c r="A324" s="39">
        <v>6031</v>
      </c>
      <c r="B324" s="39" t="s">
        <v>46</v>
      </c>
      <c r="C324" s="39">
        <v>21000116248</v>
      </c>
      <c r="D324" s="40">
        <v>0</v>
      </c>
      <c r="E324" s="40" t="s">
        <v>1036</v>
      </c>
      <c r="F324" s="40" t="s">
        <v>2584</v>
      </c>
      <c r="G324" s="40">
        <v>2010104</v>
      </c>
      <c r="H324" s="40" t="s">
        <v>2096</v>
      </c>
      <c r="I324" s="40" t="s">
        <v>2376</v>
      </c>
      <c r="J324" s="40" t="s">
        <v>2824</v>
      </c>
      <c r="K324" s="40" t="s">
        <v>2825</v>
      </c>
      <c r="L324" s="40" t="s">
        <v>2826</v>
      </c>
      <c r="M324" s="42">
        <v>1575</v>
      </c>
      <c r="N324" s="42">
        <v>1464.1</v>
      </c>
      <c r="O324" s="42" t="s">
        <v>2588</v>
      </c>
      <c r="P324" s="42">
        <v>110.9</v>
      </c>
      <c r="Q324" s="42" t="s">
        <v>3460</v>
      </c>
      <c r="R324" s="42">
        <v>110.9</v>
      </c>
      <c r="S324" s="39">
        <v>20121031</v>
      </c>
      <c r="T324" s="40"/>
      <c r="U324" s="40" t="s">
        <v>3459</v>
      </c>
      <c r="V324" s="40">
        <v>4</v>
      </c>
      <c r="W324" s="40">
        <v>7</v>
      </c>
      <c r="X324" s="40" t="s">
        <v>2590</v>
      </c>
      <c r="Y324" s="40">
        <v>-63.65</v>
      </c>
      <c r="Z324" s="40" t="s">
        <v>2646</v>
      </c>
      <c r="AA324" s="40"/>
      <c r="AB324" s="40" t="s">
        <v>2828</v>
      </c>
      <c r="AC324" s="1" t="s">
        <v>58</v>
      </c>
    </row>
    <row r="325" ht="15" customHeight="1" spans="1:29">
      <c r="A325" s="39">
        <v>6032</v>
      </c>
      <c r="B325" s="39" t="s">
        <v>46</v>
      </c>
      <c r="C325" s="39">
        <v>21000116375</v>
      </c>
      <c r="D325" s="40">
        <v>0</v>
      </c>
      <c r="E325" s="40" t="s">
        <v>3117</v>
      </c>
      <c r="F325" s="40" t="s">
        <v>2584</v>
      </c>
      <c r="G325" s="40">
        <v>2010601</v>
      </c>
      <c r="H325" s="40" t="s">
        <v>2269</v>
      </c>
      <c r="I325" s="40" t="s">
        <v>2376</v>
      </c>
      <c r="J325" s="40" t="s">
        <v>2824</v>
      </c>
      <c r="K325" s="40" t="s">
        <v>2825</v>
      </c>
      <c r="L325" s="40" t="s">
        <v>2826</v>
      </c>
      <c r="M325" s="42">
        <v>39</v>
      </c>
      <c r="N325" s="42">
        <v>36.26</v>
      </c>
      <c r="O325" s="42" t="s">
        <v>2588</v>
      </c>
      <c r="P325" s="42">
        <v>2.74</v>
      </c>
      <c r="Q325" s="42" t="s">
        <v>3461</v>
      </c>
      <c r="R325" s="42">
        <v>2.74</v>
      </c>
      <c r="S325" s="39">
        <v>20050926</v>
      </c>
      <c r="T325" s="40"/>
      <c r="U325" s="40" t="s">
        <v>3119</v>
      </c>
      <c r="V325" s="40">
        <v>4</v>
      </c>
      <c r="W325" s="40">
        <v>14</v>
      </c>
      <c r="X325" s="40" t="s">
        <v>2590</v>
      </c>
      <c r="Y325" s="40">
        <v>-1.57</v>
      </c>
      <c r="Z325" s="40" t="s">
        <v>2636</v>
      </c>
      <c r="AA325" s="40"/>
      <c r="AB325" s="40" t="s">
        <v>2828</v>
      </c>
      <c r="AC325" s="1" t="s">
        <v>58</v>
      </c>
    </row>
    <row r="326" ht="15" customHeight="1" spans="1:29">
      <c r="A326" s="39">
        <v>6033</v>
      </c>
      <c r="B326" s="39" t="s">
        <v>46</v>
      </c>
      <c r="C326" s="39">
        <v>21000105188</v>
      </c>
      <c r="D326" s="40">
        <v>0</v>
      </c>
      <c r="E326" s="40" t="s">
        <v>120</v>
      </c>
      <c r="F326" s="40" t="s">
        <v>2584</v>
      </c>
      <c r="G326" s="40">
        <v>2010104</v>
      </c>
      <c r="H326" s="40" t="s">
        <v>2096</v>
      </c>
      <c r="I326" s="40" t="s">
        <v>2376</v>
      </c>
      <c r="J326" s="40" t="s">
        <v>2637</v>
      </c>
      <c r="K326" s="40" t="s">
        <v>2638</v>
      </c>
      <c r="L326" s="40" t="s">
        <v>2587</v>
      </c>
      <c r="M326" s="42">
        <v>189</v>
      </c>
      <c r="N326" s="42">
        <v>179.51</v>
      </c>
      <c r="O326" s="42" t="s">
        <v>2588</v>
      </c>
      <c r="P326" s="42">
        <v>9.49</v>
      </c>
      <c r="Q326" s="42" t="s">
        <v>3462</v>
      </c>
      <c r="R326" s="42">
        <v>9.49</v>
      </c>
      <c r="S326" s="39">
        <v>20030706</v>
      </c>
      <c r="T326" s="40"/>
      <c r="U326" s="40" t="s">
        <v>2642</v>
      </c>
      <c r="V326" s="40">
        <v>4</v>
      </c>
      <c r="W326" s="40">
        <v>16</v>
      </c>
      <c r="X326" s="40" t="s">
        <v>2590</v>
      </c>
      <c r="Y326" s="40">
        <v>-3.82</v>
      </c>
      <c r="Z326" s="40" t="s">
        <v>2621</v>
      </c>
      <c r="AA326" s="40"/>
      <c r="AB326" s="40" t="s">
        <v>2592</v>
      </c>
      <c r="AC326" s="1" t="s">
        <v>58</v>
      </c>
    </row>
    <row r="327" ht="15" customHeight="1" spans="1:29">
      <c r="A327" s="39">
        <v>6034</v>
      </c>
      <c r="B327" s="39" t="s">
        <v>46</v>
      </c>
      <c r="C327" s="39">
        <v>21000115868</v>
      </c>
      <c r="D327" s="40">
        <v>0</v>
      </c>
      <c r="E327" s="40" t="s">
        <v>2430</v>
      </c>
      <c r="F327" s="40" t="s">
        <v>2584</v>
      </c>
      <c r="G327" s="40">
        <v>20203</v>
      </c>
      <c r="H327" s="40" t="s">
        <v>2410</v>
      </c>
      <c r="I327" s="40" t="s">
        <v>2376</v>
      </c>
      <c r="J327" s="40" t="s">
        <v>2824</v>
      </c>
      <c r="K327" s="40" t="s">
        <v>2825</v>
      </c>
      <c r="L327" s="40" t="s">
        <v>2826</v>
      </c>
      <c r="M327" s="42">
        <v>66</v>
      </c>
      <c r="N327" s="42">
        <v>49.07</v>
      </c>
      <c r="O327" s="42" t="s">
        <v>2588</v>
      </c>
      <c r="P327" s="42">
        <v>16.93</v>
      </c>
      <c r="Q327" s="42" t="s">
        <v>3463</v>
      </c>
      <c r="R327" s="42">
        <v>16.93</v>
      </c>
      <c r="S327" s="39">
        <v>20100112</v>
      </c>
      <c r="T327" s="40"/>
      <c r="U327" s="40" t="s">
        <v>3464</v>
      </c>
      <c r="V327" s="40">
        <v>5</v>
      </c>
      <c r="W327" s="40">
        <v>9</v>
      </c>
      <c r="X327" s="40" t="s">
        <v>2590</v>
      </c>
      <c r="Y327" s="40">
        <v>-14.95</v>
      </c>
      <c r="Z327" s="40" t="s">
        <v>2673</v>
      </c>
      <c r="AA327" s="40"/>
      <c r="AB327" s="40" t="s">
        <v>2828</v>
      </c>
      <c r="AC327" s="1" t="s">
        <v>58</v>
      </c>
    </row>
    <row r="328" ht="15" customHeight="1" spans="1:29">
      <c r="A328" s="39">
        <v>6035</v>
      </c>
      <c r="B328" s="39" t="s">
        <v>46</v>
      </c>
      <c r="C328" s="39">
        <v>21000116373</v>
      </c>
      <c r="D328" s="40">
        <v>0</v>
      </c>
      <c r="E328" s="40" t="s">
        <v>3117</v>
      </c>
      <c r="F328" s="40" t="s">
        <v>2584</v>
      </c>
      <c r="G328" s="40">
        <v>2010601</v>
      </c>
      <c r="H328" s="40" t="s">
        <v>2269</v>
      </c>
      <c r="I328" s="40" t="s">
        <v>2376</v>
      </c>
      <c r="J328" s="40" t="s">
        <v>2824</v>
      </c>
      <c r="K328" s="40" t="s">
        <v>2825</v>
      </c>
      <c r="L328" s="40" t="s">
        <v>2826</v>
      </c>
      <c r="M328" s="42">
        <v>39</v>
      </c>
      <c r="N328" s="42">
        <v>36.26</v>
      </c>
      <c r="O328" s="42" t="s">
        <v>2588</v>
      </c>
      <c r="P328" s="42">
        <v>2.74</v>
      </c>
      <c r="Q328" s="42" t="s">
        <v>3465</v>
      </c>
      <c r="R328" s="42">
        <v>2.74</v>
      </c>
      <c r="S328" s="39">
        <v>20050926</v>
      </c>
      <c r="T328" s="40"/>
      <c r="U328" s="40" t="s">
        <v>3119</v>
      </c>
      <c r="V328" s="40">
        <v>4</v>
      </c>
      <c r="W328" s="40">
        <v>14</v>
      </c>
      <c r="X328" s="40" t="s">
        <v>2590</v>
      </c>
      <c r="Y328" s="40">
        <v>-1.57</v>
      </c>
      <c r="Z328" s="40" t="s">
        <v>2636</v>
      </c>
      <c r="AA328" s="40"/>
      <c r="AB328" s="40" t="s">
        <v>2828</v>
      </c>
      <c r="AC328" s="1" t="s">
        <v>58</v>
      </c>
    </row>
    <row r="329" ht="15" customHeight="1" spans="1:29">
      <c r="A329" s="39">
        <v>6036</v>
      </c>
      <c r="B329" s="39" t="s">
        <v>46</v>
      </c>
      <c r="C329" s="39">
        <v>21000105980</v>
      </c>
      <c r="D329" s="40">
        <v>0</v>
      </c>
      <c r="E329" s="40" t="s">
        <v>725</v>
      </c>
      <c r="F329" s="40" t="s">
        <v>2623</v>
      </c>
      <c r="G329" s="40">
        <v>2201002</v>
      </c>
      <c r="H329" s="40" t="s">
        <v>2091</v>
      </c>
      <c r="I329" s="40" t="s">
        <v>2376</v>
      </c>
      <c r="J329" s="40" t="s">
        <v>2695</v>
      </c>
      <c r="K329" s="40" t="s">
        <v>2696</v>
      </c>
      <c r="L329" s="40" t="s">
        <v>2627</v>
      </c>
      <c r="M329" s="42">
        <v>195</v>
      </c>
      <c r="N329" s="42">
        <v>148.17</v>
      </c>
      <c r="O329" s="42" t="s">
        <v>2588</v>
      </c>
      <c r="P329" s="42">
        <v>46.83</v>
      </c>
      <c r="Q329" s="42" t="s">
        <v>3466</v>
      </c>
      <c r="R329" s="42">
        <v>46.83</v>
      </c>
      <c r="S329" s="39">
        <v>20030610</v>
      </c>
      <c r="T329" s="40"/>
      <c r="U329" s="40" t="s">
        <v>3297</v>
      </c>
      <c r="V329" s="40">
        <v>5</v>
      </c>
      <c r="W329" s="40">
        <v>16</v>
      </c>
      <c r="X329" s="40" t="s">
        <v>2590</v>
      </c>
      <c r="Y329" s="40">
        <v>-40.98</v>
      </c>
      <c r="Z329" s="40" t="s">
        <v>2805</v>
      </c>
      <c r="AA329" s="40"/>
      <c r="AB329" s="40" t="s">
        <v>2631</v>
      </c>
      <c r="AC329" s="1" t="s">
        <v>58</v>
      </c>
    </row>
    <row r="330" ht="15" customHeight="1" spans="1:29">
      <c r="A330" s="39">
        <v>6037</v>
      </c>
      <c r="B330" s="39" t="s">
        <v>46</v>
      </c>
      <c r="C330" s="39">
        <v>21000106145</v>
      </c>
      <c r="D330" s="40">
        <v>0</v>
      </c>
      <c r="E330" s="40" t="s">
        <v>725</v>
      </c>
      <c r="F330" s="40" t="s">
        <v>2623</v>
      </c>
      <c r="G330" s="40">
        <v>2201002</v>
      </c>
      <c r="H330" s="40" t="s">
        <v>2091</v>
      </c>
      <c r="I330" s="40" t="s">
        <v>2376</v>
      </c>
      <c r="J330" s="40" t="s">
        <v>2714</v>
      </c>
      <c r="K330" s="40" t="s">
        <v>2715</v>
      </c>
      <c r="L330" s="40" t="s">
        <v>2660</v>
      </c>
      <c r="M330" s="42">
        <v>60.3</v>
      </c>
      <c r="N330" s="42">
        <v>45.82</v>
      </c>
      <c r="O330" s="42" t="s">
        <v>2588</v>
      </c>
      <c r="P330" s="42">
        <v>14.48</v>
      </c>
      <c r="Q330" s="42" t="s">
        <v>3467</v>
      </c>
      <c r="R330" s="42">
        <v>14.48</v>
      </c>
      <c r="S330" s="39">
        <v>20050726</v>
      </c>
      <c r="T330" s="40"/>
      <c r="U330" s="40" t="s">
        <v>3468</v>
      </c>
      <c r="V330" s="40">
        <v>5</v>
      </c>
      <c r="W330" s="40">
        <v>14</v>
      </c>
      <c r="X330" s="40" t="s">
        <v>2590</v>
      </c>
      <c r="Y330" s="40">
        <v>-12.671</v>
      </c>
      <c r="Z330" s="40" t="s">
        <v>3469</v>
      </c>
      <c r="AA330" s="40"/>
      <c r="AB330" s="40" t="s">
        <v>2592</v>
      </c>
      <c r="AC330" s="1" t="s">
        <v>58</v>
      </c>
    </row>
    <row r="331" ht="15" customHeight="1" spans="1:29">
      <c r="A331" s="39">
        <v>6038</v>
      </c>
      <c r="B331" s="39" t="s">
        <v>46</v>
      </c>
      <c r="C331" s="39">
        <v>21000106173</v>
      </c>
      <c r="D331" s="40">
        <v>0</v>
      </c>
      <c r="E331" s="40" t="s">
        <v>3040</v>
      </c>
      <c r="F331" s="40" t="s">
        <v>2623</v>
      </c>
      <c r="G331" s="40">
        <v>2201002</v>
      </c>
      <c r="H331" s="40" t="s">
        <v>2091</v>
      </c>
      <c r="I331" s="40" t="s">
        <v>2376</v>
      </c>
      <c r="J331" s="40" t="s">
        <v>2714</v>
      </c>
      <c r="K331" s="40" t="s">
        <v>2715</v>
      </c>
      <c r="L331" s="40" t="s">
        <v>2660</v>
      </c>
      <c r="M331" s="42">
        <v>59.4</v>
      </c>
      <c r="N331" s="42">
        <v>45.12</v>
      </c>
      <c r="O331" s="42" t="s">
        <v>2588</v>
      </c>
      <c r="P331" s="42">
        <v>14.28</v>
      </c>
      <c r="Q331" s="42" t="s">
        <v>3470</v>
      </c>
      <c r="R331" s="42">
        <v>14.28</v>
      </c>
      <c r="S331" s="39">
        <v>20070406</v>
      </c>
      <c r="T331" s="40"/>
      <c r="U331" s="40" t="s">
        <v>3471</v>
      </c>
      <c r="V331" s="40">
        <v>5</v>
      </c>
      <c r="W331" s="40">
        <v>12</v>
      </c>
      <c r="X331" s="40" t="s">
        <v>2590</v>
      </c>
      <c r="Y331" s="40">
        <v>-12.498</v>
      </c>
      <c r="Z331" s="40" t="s">
        <v>3329</v>
      </c>
      <c r="AA331" s="40"/>
      <c r="AB331" s="40" t="s">
        <v>2592</v>
      </c>
      <c r="AC331" s="1" t="s">
        <v>58</v>
      </c>
    </row>
    <row r="332" ht="15" customHeight="1" spans="1:29">
      <c r="A332" s="39">
        <v>6039</v>
      </c>
      <c r="B332" s="39" t="s">
        <v>46</v>
      </c>
      <c r="C332" s="39">
        <v>21000033477</v>
      </c>
      <c r="D332" s="40">
        <v>0</v>
      </c>
      <c r="E332" s="40" t="s">
        <v>1036</v>
      </c>
      <c r="F332" s="40" t="s">
        <v>2584</v>
      </c>
      <c r="G332" s="40">
        <v>2010104</v>
      </c>
      <c r="H332" s="40" t="s">
        <v>2096</v>
      </c>
      <c r="I332" s="40" t="s">
        <v>2376</v>
      </c>
      <c r="J332" s="40" t="s">
        <v>2680</v>
      </c>
      <c r="K332" s="40" t="s">
        <v>2681</v>
      </c>
      <c r="L332" s="40" t="s">
        <v>2587</v>
      </c>
      <c r="M332" s="42">
        <v>14529.91</v>
      </c>
      <c r="N332" s="42">
        <v>14094.01</v>
      </c>
      <c r="O332" s="42" t="s">
        <v>2588</v>
      </c>
      <c r="P332" s="42">
        <v>435.9</v>
      </c>
      <c r="Q332" s="42" t="s">
        <v>3472</v>
      </c>
      <c r="R332" s="42">
        <v>435.9</v>
      </c>
      <c r="S332" s="39">
        <v>20041227</v>
      </c>
      <c r="T332" s="40"/>
      <c r="U332" s="40" t="s">
        <v>153</v>
      </c>
      <c r="V332" s="40">
        <v>4</v>
      </c>
      <c r="W332" s="40">
        <v>14</v>
      </c>
      <c r="X332" s="40" t="s">
        <v>2590</v>
      </c>
      <c r="Y332" s="40">
        <v>-0.0027</v>
      </c>
      <c r="Z332" s="40" t="s">
        <v>3056</v>
      </c>
      <c r="AA332" s="40"/>
      <c r="AB332" s="40" t="s">
        <v>2592</v>
      </c>
      <c r="AC332" s="1" t="s">
        <v>58</v>
      </c>
    </row>
    <row r="333" ht="15" customHeight="1" spans="1:29">
      <c r="A333" s="39">
        <v>6040</v>
      </c>
      <c r="B333" s="39" t="s">
        <v>46</v>
      </c>
      <c r="C333" s="39">
        <v>21000116211</v>
      </c>
      <c r="D333" s="40">
        <v>0</v>
      </c>
      <c r="E333" s="40" t="s">
        <v>1036</v>
      </c>
      <c r="F333" s="40" t="s">
        <v>2584</v>
      </c>
      <c r="G333" s="40">
        <v>2010104</v>
      </c>
      <c r="H333" s="40" t="s">
        <v>2096</v>
      </c>
      <c r="I333" s="40" t="s">
        <v>2376</v>
      </c>
      <c r="J333" s="40" t="s">
        <v>3233</v>
      </c>
      <c r="K333" s="40" t="s">
        <v>3234</v>
      </c>
      <c r="L333" s="40" t="s">
        <v>2595</v>
      </c>
      <c r="M333" s="42">
        <v>1575</v>
      </c>
      <c r="N333" s="42">
        <v>1464.1</v>
      </c>
      <c r="O333" s="42" t="s">
        <v>2588</v>
      </c>
      <c r="P333" s="42">
        <v>110.9</v>
      </c>
      <c r="Q333" s="42" t="s">
        <v>3473</v>
      </c>
      <c r="R333" s="42">
        <v>110.9</v>
      </c>
      <c r="S333" s="39">
        <v>20121031</v>
      </c>
      <c r="T333" s="40"/>
      <c r="U333" s="40" t="s">
        <v>2688</v>
      </c>
      <c r="V333" s="40">
        <v>4</v>
      </c>
      <c r="W333" s="40">
        <v>7</v>
      </c>
      <c r="X333" s="40" t="s">
        <v>2590</v>
      </c>
      <c r="Y333" s="40">
        <v>-63.65</v>
      </c>
      <c r="Z333" s="40" t="s">
        <v>2646</v>
      </c>
      <c r="AA333" s="40"/>
      <c r="AB333" s="40" t="s">
        <v>2592</v>
      </c>
      <c r="AC333" s="1" t="s">
        <v>58</v>
      </c>
    </row>
    <row r="334" ht="15" customHeight="1" spans="1:29">
      <c r="A334" s="39">
        <v>6041</v>
      </c>
      <c r="B334" s="39" t="s">
        <v>46</v>
      </c>
      <c r="C334" s="39">
        <v>21000135195</v>
      </c>
      <c r="D334" s="40">
        <v>0</v>
      </c>
      <c r="E334" s="40" t="s">
        <v>725</v>
      </c>
      <c r="F334" s="40" t="s">
        <v>2623</v>
      </c>
      <c r="G334" s="40">
        <v>2201002</v>
      </c>
      <c r="H334" s="40" t="s">
        <v>2091</v>
      </c>
      <c r="I334" s="40" t="s">
        <v>2376</v>
      </c>
      <c r="J334" s="40" t="s">
        <v>3233</v>
      </c>
      <c r="K334" s="40" t="s">
        <v>3234</v>
      </c>
      <c r="L334" s="40" t="s">
        <v>2660</v>
      </c>
      <c r="M334" s="42">
        <v>59.4</v>
      </c>
      <c r="N334" s="42">
        <v>43.2</v>
      </c>
      <c r="O334" s="42" t="s">
        <v>2588</v>
      </c>
      <c r="P334" s="42">
        <v>16.2</v>
      </c>
      <c r="Q334" s="42" t="s">
        <v>3474</v>
      </c>
      <c r="R334" s="42">
        <v>16.2</v>
      </c>
      <c r="S334" s="39">
        <v>20050709</v>
      </c>
      <c r="T334" s="40"/>
      <c r="U334" s="40" t="s">
        <v>2726</v>
      </c>
      <c r="V334" s="40">
        <v>5</v>
      </c>
      <c r="W334" s="40">
        <v>14</v>
      </c>
      <c r="X334" s="40" t="s">
        <v>2590</v>
      </c>
      <c r="Y334" s="40">
        <v>-14.418</v>
      </c>
      <c r="Z334" s="40" t="s">
        <v>2636</v>
      </c>
      <c r="AA334" s="40"/>
      <c r="AB334" s="40" t="s">
        <v>2592</v>
      </c>
      <c r="AC334" s="1" t="s">
        <v>58</v>
      </c>
    </row>
    <row r="335" ht="15" customHeight="1" spans="1:29">
      <c r="A335" s="39">
        <v>6042</v>
      </c>
      <c r="B335" s="39" t="s">
        <v>46</v>
      </c>
      <c r="C335" s="39">
        <v>21000033503</v>
      </c>
      <c r="D335" s="40">
        <v>0</v>
      </c>
      <c r="E335" s="40" t="s">
        <v>2664</v>
      </c>
      <c r="F335" s="40" t="s">
        <v>2584</v>
      </c>
      <c r="G335" s="40">
        <v>2320901</v>
      </c>
      <c r="H335" s="40" t="s">
        <v>2264</v>
      </c>
      <c r="I335" s="40" t="s">
        <v>2376</v>
      </c>
      <c r="J335" s="40" t="s">
        <v>2658</v>
      </c>
      <c r="K335" s="40" t="s">
        <v>2659</v>
      </c>
      <c r="L335" s="40" t="s">
        <v>2595</v>
      </c>
      <c r="M335" s="42">
        <v>4000</v>
      </c>
      <c r="N335" s="42">
        <v>3880</v>
      </c>
      <c r="O335" s="42" t="s">
        <v>2588</v>
      </c>
      <c r="P335" s="42">
        <v>120</v>
      </c>
      <c r="Q335" s="42" t="s">
        <v>3475</v>
      </c>
      <c r="R335" s="42">
        <v>120</v>
      </c>
      <c r="S335" s="39">
        <v>19961230</v>
      </c>
      <c r="T335" s="40">
        <v>0</v>
      </c>
      <c r="U335" s="40" t="s">
        <v>3476</v>
      </c>
      <c r="V335" s="40">
        <v>5</v>
      </c>
      <c r="W335" s="40">
        <v>22</v>
      </c>
      <c r="X335" s="40" t="s">
        <v>2590</v>
      </c>
      <c r="Y335" s="40">
        <v>0</v>
      </c>
      <c r="Z335" s="40" t="s">
        <v>3477</v>
      </c>
      <c r="AA335" s="40"/>
      <c r="AB335" s="40" t="s">
        <v>2592</v>
      </c>
      <c r="AC335" s="1" t="s">
        <v>58</v>
      </c>
    </row>
    <row r="336" ht="15" customHeight="1" spans="1:29">
      <c r="A336" s="39">
        <v>6043</v>
      </c>
      <c r="B336" s="39" t="s">
        <v>46</v>
      </c>
      <c r="C336" s="39">
        <v>21000105752</v>
      </c>
      <c r="D336" s="40">
        <v>0</v>
      </c>
      <c r="E336" s="40" t="s">
        <v>3040</v>
      </c>
      <c r="F336" s="40" t="s">
        <v>2623</v>
      </c>
      <c r="G336" s="40">
        <v>2201002</v>
      </c>
      <c r="H336" s="40" t="s">
        <v>2091</v>
      </c>
      <c r="I336" s="40" t="s">
        <v>2376</v>
      </c>
      <c r="J336" s="40" t="s">
        <v>2686</v>
      </c>
      <c r="K336" s="40" t="s">
        <v>2548</v>
      </c>
      <c r="L336" s="40" t="s">
        <v>2660</v>
      </c>
      <c r="M336" s="42">
        <v>67.35</v>
      </c>
      <c r="N336" s="42">
        <v>51.19</v>
      </c>
      <c r="O336" s="42" t="s">
        <v>2588</v>
      </c>
      <c r="P336" s="42">
        <v>16.16</v>
      </c>
      <c r="Q336" s="42" t="s">
        <v>3478</v>
      </c>
      <c r="R336" s="42">
        <v>16.16</v>
      </c>
      <c r="S336" s="39">
        <v>20011115</v>
      </c>
      <c r="T336" s="40"/>
      <c r="U336" s="40" t="s">
        <v>3042</v>
      </c>
      <c r="V336" s="40">
        <v>5</v>
      </c>
      <c r="W336" s="40">
        <v>18</v>
      </c>
      <c r="X336" s="40" t="s">
        <v>2590</v>
      </c>
      <c r="Y336" s="40">
        <v>-14.1395</v>
      </c>
      <c r="Z336" s="40" t="s">
        <v>3329</v>
      </c>
      <c r="AA336" s="40"/>
      <c r="AB336" s="40" t="s">
        <v>2592</v>
      </c>
      <c r="AC336" s="1" t="s">
        <v>58</v>
      </c>
    </row>
    <row r="337" ht="15" customHeight="1" spans="1:29">
      <c r="A337" s="39">
        <v>6044</v>
      </c>
      <c r="B337" s="39" t="s">
        <v>46</v>
      </c>
      <c r="C337" s="39">
        <v>21000115849</v>
      </c>
      <c r="D337" s="40">
        <v>0</v>
      </c>
      <c r="E337" s="40" t="s">
        <v>2919</v>
      </c>
      <c r="F337" s="40" t="s">
        <v>2584</v>
      </c>
      <c r="G337" s="40">
        <v>20201</v>
      </c>
      <c r="H337" s="40" t="s">
        <v>175</v>
      </c>
      <c r="I337" s="40" t="s">
        <v>2376</v>
      </c>
      <c r="J337" s="40" t="s">
        <v>2599</v>
      </c>
      <c r="K337" s="40" t="s">
        <v>2600</v>
      </c>
      <c r="L337" s="40" t="s">
        <v>2601</v>
      </c>
      <c r="M337" s="42">
        <v>30</v>
      </c>
      <c r="N337" s="42">
        <v>22.31</v>
      </c>
      <c r="O337" s="42" t="s">
        <v>2588</v>
      </c>
      <c r="P337" s="42">
        <v>7.69</v>
      </c>
      <c r="Q337" s="42" t="s">
        <v>3479</v>
      </c>
      <c r="R337" s="42">
        <v>7.69</v>
      </c>
      <c r="S337" s="39">
        <v>20060902</v>
      </c>
      <c r="T337" s="40"/>
      <c r="U337" s="40" t="s">
        <v>3480</v>
      </c>
      <c r="V337" s="40">
        <v>5</v>
      </c>
      <c r="W337" s="40">
        <v>13</v>
      </c>
      <c r="X337" s="40" t="s">
        <v>2590</v>
      </c>
      <c r="Y337" s="40">
        <v>-6.79</v>
      </c>
      <c r="Z337" s="40" t="s">
        <v>3083</v>
      </c>
      <c r="AA337" s="40"/>
      <c r="AB337" s="40" t="s">
        <v>2603</v>
      </c>
      <c r="AC337" s="1" t="s">
        <v>58</v>
      </c>
    </row>
    <row r="338" ht="15" customHeight="1" spans="1:29">
      <c r="A338" s="39">
        <v>6045</v>
      </c>
      <c r="B338" s="39" t="s">
        <v>46</v>
      </c>
      <c r="C338" s="39">
        <v>21000116396</v>
      </c>
      <c r="D338" s="40">
        <v>0</v>
      </c>
      <c r="E338" s="40" t="s">
        <v>813</v>
      </c>
      <c r="F338" s="40" t="s">
        <v>2584</v>
      </c>
      <c r="G338" s="40">
        <v>2010601</v>
      </c>
      <c r="H338" s="40" t="s">
        <v>2269</v>
      </c>
      <c r="I338" s="40" t="s">
        <v>2376</v>
      </c>
      <c r="J338" s="40" t="s">
        <v>2599</v>
      </c>
      <c r="K338" s="40" t="s">
        <v>2600</v>
      </c>
      <c r="L338" s="40" t="s">
        <v>2601</v>
      </c>
      <c r="M338" s="42">
        <v>45</v>
      </c>
      <c r="N338" s="42">
        <v>41.83</v>
      </c>
      <c r="O338" s="42" t="s">
        <v>2588</v>
      </c>
      <c r="P338" s="42">
        <v>3.17</v>
      </c>
      <c r="Q338" s="42" t="s">
        <v>3481</v>
      </c>
      <c r="R338" s="42">
        <v>3.17</v>
      </c>
      <c r="S338" s="39">
        <v>20060102</v>
      </c>
      <c r="T338" s="40"/>
      <c r="U338" s="40" t="s">
        <v>132</v>
      </c>
      <c r="V338" s="40">
        <v>4</v>
      </c>
      <c r="W338" s="40">
        <v>13</v>
      </c>
      <c r="X338" s="40" t="s">
        <v>2590</v>
      </c>
      <c r="Y338" s="40">
        <v>-1.82</v>
      </c>
      <c r="Z338" s="40" t="s">
        <v>648</v>
      </c>
      <c r="AA338" s="40"/>
      <c r="AB338" s="40" t="s">
        <v>2603</v>
      </c>
      <c r="AC338" s="1" t="s">
        <v>58</v>
      </c>
    </row>
    <row r="339" ht="15" customHeight="1" spans="1:29">
      <c r="A339" s="39">
        <v>6046</v>
      </c>
      <c r="B339" s="39" t="s">
        <v>46</v>
      </c>
      <c r="C339" s="39">
        <v>21000105533</v>
      </c>
      <c r="D339" s="40">
        <v>0</v>
      </c>
      <c r="E339" s="40" t="s">
        <v>813</v>
      </c>
      <c r="F339" s="40" t="s">
        <v>2584</v>
      </c>
      <c r="G339" s="40">
        <v>2010601</v>
      </c>
      <c r="H339" s="40" t="s">
        <v>2269</v>
      </c>
      <c r="I339" s="40" t="s">
        <v>2376</v>
      </c>
      <c r="J339" s="40" t="s">
        <v>2735</v>
      </c>
      <c r="K339" s="40" t="s">
        <v>2736</v>
      </c>
      <c r="L339" s="40" t="s">
        <v>2611</v>
      </c>
      <c r="M339" s="42">
        <v>60</v>
      </c>
      <c r="N339" s="42">
        <v>56.99</v>
      </c>
      <c r="O339" s="42" t="s">
        <v>2588</v>
      </c>
      <c r="P339" s="42">
        <v>3.01</v>
      </c>
      <c r="Q339" s="42" t="s">
        <v>3482</v>
      </c>
      <c r="R339" s="42">
        <v>3.01</v>
      </c>
      <c r="S339" s="39">
        <v>20050102</v>
      </c>
      <c r="T339" s="40"/>
      <c r="U339" s="40" t="s">
        <v>3483</v>
      </c>
      <c r="V339" s="40">
        <v>4</v>
      </c>
      <c r="W339" s="40">
        <v>14</v>
      </c>
      <c r="X339" s="40" t="s">
        <v>2590</v>
      </c>
      <c r="Y339" s="40">
        <v>-1.21</v>
      </c>
      <c r="Z339" s="40" t="s">
        <v>783</v>
      </c>
      <c r="AA339" s="40"/>
      <c r="AB339" s="40" t="s">
        <v>2615</v>
      </c>
      <c r="AC339" s="1" t="s">
        <v>58</v>
      </c>
    </row>
    <row r="340" ht="15" customHeight="1" spans="1:29">
      <c r="A340" s="39">
        <v>6047</v>
      </c>
      <c r="B340" s="39" t="s">
        <v>46</v>
      </c>
      <c r="C340" s="39">
        <v>21000105441</v>
      </c>
      <c r="D340" s="40">
        <v>0</v>
      </c>
      <c r="E340" s="40" t="s">
        <v>1036</v>
      </c>
      <c r="F340" s="40" t="s">
        <v>2584</v>
      </c>
      <c r="G340" s="40">
        <v>2010104</v>
      </c>
      <c r="H340" s="40" t="s">
        <v>2096</v>
      </c>
      <c r="I340" s="40" t="s">
        <v>2376</v>
      </c>
      <c r="J340" s="40" t="s">
        <v>2975</v>
      </c>
      <c r="K340" s="40" t="s">
        <v>2976</v>
      </c>
      <c r="L340" s="40" t="s">
        <v>2826</v>
      </c>
      <c r="M340" s="42">
        <v>120</v>
      </c>
      <c r="N340" s="42">
        <v>113.98</v>
      </c>
      <c r="O340" s="42" t="s">
        <v>2588</v>
      </c>
      <c r="P340" s="42">
        <v>6.02</v>
      </c>
      <c r="Q340" s="42" t="s">
        <v>3484</v>
      </c>
      <c r="R340" s="42">
        <v>6.02</v>
      </c>
      <c r="S340" s="39">
        <v>20090902</v>
      </c>
      <c r="T340" s="40"/>
      <c r="U340" s="40" t="s">
        <v>118</v>
      </c>
      <c r="V340" s="40">
        <v>4</v>
      </c>
      <c r="W340" s="40">
        <v>10</v>
      </c>
      <c r="X340" s="40" t="s">
        <v>2590</v>
      </c>
      <c r="Y340" s="40">
        <v>-2.42</v>
      </c>
      <c r="Z340" s="40" t="s">
        <v>2605</v>
      </c>
      <c r="AA340" s="40"/>
      <c r="AB340" s="40" t="s">
        <v>2615</v>
      </c>
      <c r="AC340" s="1" t="s">
        <v>58</v>
      </c>
    </row>
    <row r="341" ht="15" customHeight="1" spans="1:29">
      <c r="A341" s="39">
        <v>6048</v>
      </c>
      <c r="B341" s="39" t="s">
        <v>46</v>
      </c>
      <c r="C341" s="39">
        <v>21000033660</v>
      </c>
      <c r="D341" s="40">
        <v>0</v>
      </c>
      <c r="E341" s="40" t="s">
        <v>2969</v>
      </c>
      <c r="F341" s="40" t="s">
        <v>2837</v>
      </c>
      <c r="G341" s="40">
        <v>24204</v>
      </c>
      <c r="H341" s="40" t="s">
        <v>2872</v>
      </c>
      <c r="I341" s="40" t="s">
        <v>2694</v>
      </c>
      <c r="J341" s="40" t="s">
        <v>2585</v>
      </c>
      <c r="K341" s="40" t="s">
        <v>2586</v>
      </c>
      <c r="L341" s="40" t="s">
        <v>2873</v>
      </c>
      <c r="M341" s="42">
        <v>111800</v>
      </c>
      <c r="N341" s="42">
        <v>108446</v>
      </c>
      <c r="O341" s="42" t="s">
        <v>2588</v>
      </c>
      <c r="P341" s="42">
        <v>3354</v>
      </c>
      <c r="Q341" s="42" t="s">
        <v>3485</v>
      </c>
      <c r="R341" s="42">
        <v>3354</v>
      </c>
      <c r="S341" s="39">
        <v>19890830</v>
      </c>
      <c r="T341" s="40">
        <v>0</v>
      </c>
      <c r="U341" s="40">
        <v>1281</v>
      </c>
      <c r="V341" s="40">
        <v>10</v>
      </c>
      <c r="W341" s="40">
        <v>30</v>
      </c>
      <c r="X341" s="40" t="s">
        <v>2590</v>
      </c>
      <c r="Y341" s="40">
        <v>0</v>
      </c>
      <c r="Z341" s="40" t="s">
        <v>3486</v>
      </c>
      <c r="AA341" s="40"/>
      <c r="AB341" s="40" t="s">
        <v>2615</v>
      </c>
      <c r="AC341" s="1" t="s">
        <v>58</v>
      </c>
    </row>
    <row r="342" ht="15" customHeight="1" spans="1:29">
      <c r="A342" s="39">
        <v>6049</v>
      </c>
      <c r="B342" s="39" t="s">
        <v>46</v>
      </c>
      <c r="C342" s="39">
        <v>21000106377</v>
      </c>
      <c r="D342" s="40">
        <v>0</v>
      </c>
      <c r="E342" s="40" t="s">
        <v>2668</v>
      </c>
      <c r="F342" s="40" t="s">
        <v>2584</v>
      </c>
      <c r="G342" s="40">
        <v>2320901</v>
      </c>
      <c r="H342" s="40" t="s">
        <v>2264</v>
      </c>
      <c r="I342" s="40" t="s">
        <v>2376</v>
      </c>
      <c r="J342" s="40" t="s">
        <v>2658</v>
      </c>
      <c r="K342" s="40" t="s">
        <v>2659</v>
      </c>
      <c r="L342" s="40" t="s">
        <v>2595</v>
      </c>
      <c r="M342" s="42">
        <v>108</v>
      </c>
      <c r="N342" s="42">
        <v>82.05</v>
      </c>
      <c r="O342" s="42" t="s">
        <v>2588</v>
      </c>
      <c r="P342" s="42">
        <v>25.95</v>
      </c>
      <c r="Q342" s="42" t="s">
        <v>3487</v>
      </c>
      <c r="R342" s="42">
        <v>25.95</v>
      </c>
      <c r="S342" s="39">
        <v>20001212</v>
      </c>
      <c r="T342" s="40"/>
      <c r="U342" s="40" t="s">
        <v>2670</v>
      </c>
      <c r="V342" s="40">
        <v>5</v>
      </c>
      <c r="W342" s="40">
        <v>18</v>
      </c>
      <c r="X342" s="40" t="s">
        <v>2590</v>
      </c>
      <c r="Y342" s="40">
        <v>-22.71</v>
      </c>
      <c r="Z342" s="40" t="s">
        <v>3488</v>
      </c>
      <c r="AA342" s="40"/>
      <c r="AB342" s="40" t="s">
        <v>2592</v>
      </c>
      <c r="AC342" s="1" t="s">
        <v>58</v>
      </c>
    </row>
    <row r="343" ht="15" customHeight="1" spans="1:29">
      <c r="A343" s="39">
        <v>6050</v>
      </c>
      <c r="B343" s="39" t="s">
        <v>46</v>
      </c>
      <c r="C343" s="39">
        <v>21000135430</v>
      </c>
      <c r="D343" s="40">
        <v>0</v>
      </c>
      <c r="E343" s="40" t="s">
        <v>2814</v>
      </c>
      <c r="F343" s="40" t="s">
        <v>2584</v>
      </c>
      <c r="G343" s="40">
        <v>2320901</v>
      </c>
      <c r="H343" s="40" t="s">
        <v>2264</v>
      </c>
      <c r="I343" s="40" t="s">
        <v>2376</v>
      </c>
      <c r="J343" s="40" t="s">
        <v>2658</v>
      </c>
      <c r="K343" s="40" t="s">
        <v>2659</v>
      </c>
      <c r="L343" s="40" t="s">
        <v>2595</v>
      </c>
      <c r="M343" s="42">
        <v>36</v>
      </c>
      <c r="N343" s="42">
        <v>26.18</v>
      </c>
      <c r="O343" s="42" t="s">
        <v>2588</v>
      </c>
      <c r="P343" s="42">
        <v>9.82</v>
      </c>
      <c r="Q343" s="42" t="s">
        <v>3489</v>
      </c>
      <c r="R343" s="42">
        <v>9.82</v>
      </c>
      <c r="S343" s="39">
        <v>20010809</v>
      </c>
      <c r="T343" s="40"/>
      <c r="U343" s="40" t="s">
        <v>2816</v>
      </c>
      <c r="V343" s="40">
        <v>5</v>
      </c>
      <c r="W343" s="40">
        <v>18</v>
      </c>
      <c r="X343" s="40" t="s">
        <v>2590</v>
      </c>
      <c r="Y343" s="40">
        <v>-8.74</v>
      </c>
      <c r="Z343" s="40" t="s">
        <v>2907</v>
      </c>
      <c r="AA343" s="40"/>
      <c r="AB343" s="40" t="s">
        <v>2592</v>
      </c>
      <c r="AC343" s="1" t="s">
        <v>58</v>
      </c>
    </row>
    <row r="344" ht="15" customHeight="1" spans="1:29">
      <c r="A344" s="39">
        <v>6051</v>
      </c>
      <c r="B344" s="39" t="s">
        <v>46</v>
      </c>
      <c r="C344" s="39">
        <v>21000105135</v>
      </c>
      <c r="D344" s="40">
        <v>0</v>
      </c>
      <c r="E344" s="40" t="s">
        <v>1036</v>
      </c>
      <c r="F344" s="40" t="s">
        <v>2584</v>
      </c>
      <c r="G344" s="40">
        <v>2010104</v>
      </c>
      <c r="H344" s="40" t="s">
        <v>2096</v>
      </c>
      <c r="I344" s="40" t="s">
        <v>2376</v>
      </c>
      <c r="J344" s="40" t="s">
        <v>2686</v>
      </c>
      <c r="K344" s="40" t="s">
        <v>2548</v>
      </c>
      <c r="L344" s="40" t="s">
        <v>2595</v>
      </c>
      <c r="M344" s="42">
        <v>111</v>
      </c>
      <c r="N344" s="42">
        <v>105.43</v>
      </c>
      <c r="O344" s="42" t="s">
        <v>2588</v>
      </c>
      <c r="P344" s="42">
        <v>5.57</v>
      </c>
      <c r="Q344" s="42" t="s">
        <v>3490</v>
      </c>
      <c r="R344" s="42">
        <v>5.57</v>
      </c>
      <c r="S344" s="39">
        <v>20070710</v>
      </c>
      <c r="T344" s="40"/>
      <c r="U344" s="40" t="s">
        <v>2688</v>
      </c>
      <c r="V344" s="40">
        <v>4</v>
      </c>
      <c r="W344" s="40">
        <v>12</v>
      </c>
      <c r="X344" s="40" t="s">
        <v>2590</v>
      </c>
      <c r="Y344" s="40">
        <v>-2.24</v>
      </c>
      <c r="Z344" s="40" t="s">
        <v>2656</v>
      </c>
      <c r="AA344" s="40"/>
      <c r="AB344" s="40" t="s">
        <v>2592</v>
      </c>
      <c r="AC344" s="1" t="s">
        <v>58</v>
      </c>
    </row>
    <row r="345" ht="15" customHeight="1" spans="1:29">
      <c r="A345" s="39">
        <v>6052</v>
      </c>
      <c r="B345" s="39" t="s">
        <v>46</v>
      </c>
      <c r="C345" s="39">
        <v>21000116310</v>
      </c>
      <c r="D345" s="40">
        <v>0</v>
      </c>
      <c r="E345" s="40" t="s">
        <v>2529</v>
      </c>
      <c r="F345" s="40" t="s">
        <v>2584</v>
      </c>
      <c r="G345" s="40">
        <v>2010601</v>
      </c>
      <c r="H345" s="40" t="s">
        <v>2269</v>
      </c>
      <c r="I345" s="40" t="s">
        <v>2376</v>
      </c>
      <c r="J345" s="40" t="s">
        <v>2686</v>
      </c>
      <c r="K345" s="40" t="s">
        <v>2548</v>
      </c>
      <c r="L345" s="40" t="s">
        <v>2595</v>
      </c>
      <c r="M345" s="42">
        <v>36.3</v>
      </c>
      <c r="N345" s="42">
        <v>33.73</v>
      </c>
      <c r="O345" s="42" t="s">
        <v>2588</v>
      </c>
      <c r="P345" s="42">
        <v>2.57</v>
      </c>
      <c r="Q345" s="42" t="s">
        <v>3491</v>
      </c>
      <c r="R345" s="42">
        <v>2.57</v>
      </c>
      <c r="S345" s="39">
        <v>20040915</v>
      </c>
      <c r="T345" s="40"/>
      <c r="U345" s="40" t="s">
        <v>3492</v>
      </c>
      <c r="V345" s="40">
        <v>4</v>
      </c>
      <c r="W345" s="40">
        <v>15</v>
      </c>
      <c r="X345" s="40" t="s">
        <v>2590</v>
      </c>
      <c r="Y345" s="40">
        <v>-1.481</v>
      </c>
      <c r="Z345" s="40" t="s">
        <v>2802</v>
      </c>
      <c r="AA345" s="40"/>
      <c r="AB345" s="40" t="s">
        <v>2592</v>
      </c>
      <c r="AC345" s="1" t="s">
        <v>58</v>
      </c>
    </row>
    <row r="346" ht="15" customHeight="1" spans="1:29">
      <c r="A346" s="39">
        <v>6053</v>
      </c>
      <c r="B346" s="39" t="s">
        <v>46</v>
      </c>
      <c r="C346" s="39">
        <v>21000106234</v>
      </c>
      <c r="D346" s="40">
        <v>0</v>
      </c>
      <c r="E346" s="40" t="s">
        <v>2708</v>
      </c>
      <c r="F346" s="40" t="s">
        <v>2623</v>
      </c>
      <c r="G346" s="40">
        <v>2201002</v>
      </c>
      <c r="H346" s="40" t="s">
        <v>2091</v>
      </c>
      <c r="I346" s="40" t="s">
        <v>2376</v>
      </c>
      <c r="J346" s="40" t="s">
        <v>2818</v>
      </c>
      <c r="K346" s="40" t="s">
        <v>2819</v>
      </c>
      <c r="L346" s="40" t="s">
        <v>2660</v>
      </c>
      <c r="M346" s="42">
        <v>65.7</v>
      </c>
      <c r="N346" s="42">
        <v>49.94</v>
      </c>
      <c r="O346" s="42" t="s">
        <v>2588</v>
      </c>
      <c r="P346" s="42">
        <v>15.76</v>
      </c>
      <c r="Q346" s="42" t="s">
        <v>3493</v>
      </c>
      <c r="R346" s="42">
        <v>15.76</v>
      </c>
      <c r="S346" s="39">
        <v>20080908</v>
      </c>
      <c r="T346" s="40"/>
      <c r="U346" s="40" t="s">
        <v>3217</v>
      </c>
      <c r="V346" s="40">
        <v>5</v>
      </c>
      <c r="W346" s="40">
        <v>11</v>
      </c>
      <c r="X346" s="40" t="s">
        <v>2590</v>
      </c>
      <c r="Y346" s="40">
        <v>-13.789</v>
      </c>
      <c r="Z346" s="40" t="s">
        <v>3218</v>
      </c>
      <c r="AA346" s="40"/>
      <c r="AB346" s="40" t="s">
        <v>2592</v>
      </c>
      <c r="AC346" s="1" t="s">
        <v>58</v>
      </c>
    </row>
    <row r="347" ht="15" customHeight="1" spans="1:29">
      <c r="A347" s="39">
        <v>6054</v>
      </c>
      <c r="B347" s="39" t="s">
        <v>46</v>
      </c>
      <c r="C347" s="39">
        <v>21000094240</v>
      </c>
      <c r="D347" s="40">
        <v>0</v>
      </c>
      <c r="E347" s="40" t="s">
        <v>2543</v>
      </c>
      <c r="F347" s="40" t="s">
        <v>2584</v>
      </c>
      <c r="G347" s="40">
        <v>20212</v>
      </c>
      <c r="H347" s="40" t="s">
        <v>2544</v>
      </c>
      <c r="I347" s="40" t="s">
        <v>2376</v>
      </c>
      <c r="J347" s="40" t="s">
        <v>2787</v>
      </c>
      <c r="K347" s="40" t="s">
        <v>2788</v>
      </c>
      <c r="L347" s="40" t="s">
        <v>2595</v>
      </c>
      <c r="M347" s="42">
        <v>16171</v>
      </c>
      <c r="N347" s="42">
        <v>13594.4</v>
      </c>
      <c r="O347" s="42" t="s">
        <v>2588</v>
      </c>
      <c r="P347" s="42">
        <v>2576.6</v>
      </c>
      <c r="Q347" s="42" t="s">
        <v>3494</v>
      </c>
      <c r="R347" s="42">
        <v>2576.6</v>
      </c>
      <c r="S347" s="39">
        <v>20141210</v>
      </c>
      <c r="T347" s="40"/>
      <c r="U347" s="40" t="s">
        <v>2546</v>
      </c>
      <c r="V347" s="40">
        <v>5</v>
      </c>
      <c r="W347" s="40">
        <v>4</v>
      </c>
      <c r="X347" s="40"/>
      <c r="Y347" s="40">
        <v>-2091.47</v>
      </c>
      <c r="Z347" s="40" t="s">
        <v>3495</v>
      </c>
      <c r="AA347" s="40" t="s">
        <v>2719</v>
      </c>
      <c r="AB347" s="40" t="s">
        <v>2720</v>
      </c>
      <c r="AC347" s="1" t="s">
        <v>58</v>
      </c>
    </row>
    <row r="348" ht="15" customHeight="1" spans="1:29">
      <c r="A348" s="39">
        <v>6055</v>
      </c>
      <c r="B348" s="39" t="s">
        <v>46</v>
      </c>
      <c r="C348" s="39">
        <v>21000116010</v>
      </c>
      <c r="D348" s="40">
        <v>0</v>
      </c>
      <c r="E348" s="40" t="s">
        <v>1036</v>
      </c>
      <c r="F348" s="40" t="s">
        <v>2584</v>
      </c>
      <c r="G348" s="40">
        <v>2010104</v>
      </c>
      <c r="H348" s="40" t="s">
        <v>2096</v>
      </c>
      <c r="I348" s="40" t="s">
        <v>2376</v>
      </c>
      <c r="J348" s="40" t="s">
        <v>2787</v>
      </c>
      <c r="K348" s="40" t="s">
        <v>2788</v>
      </c>
      <c r="L348" s="40" t="s">
        <v>2595</v>
      </c>
      <c r="M348" s="42">
        <v>111</v>
      </c>
      <c r="N348" s="42">
        <v>103.19</v>
      </c>
      <c r="O348" s="42" t="s">
        <v>2588</v>
      </c>
      <c r="P348" s="42">
        <v>7.81</v>
      </c>
      <c r="Q348" s="42" t="s">
        <v>3496</v>
      </c>
      <c r="R348" s="42">
        <v>7.81</v>
      </c>
      <c r="S348" s="39">
        <v>20100610</v>
      </c>
      <c r="T348" s="40"/>
      <c r="U348" s="40" t="s">
        <v>3121</v>
      </c>
      <c r="V348" s="40">
        <v>4</v>
      </c>
      <c r="W348" s="40">
        <v>9</v>
      </c>
      <c r="X348" s="40" t="s">
        <v>2590</v>
      </c>
      <c r="Y348" s="40">
        <v>-4.48</v>
      </c>
      <c r="Z348" s="40" t="s">
        <v>612</v>
      </c>
      <c r="AA348" s="40"/>
      <c r="AB348" s="40" t="s">
        <v>2592</v>
      </c>
      <c r="AC348" s="1" t="s">
        <v>58</v>
      </c>
    </row>
    <row r="349" ht="15" customHeight="1" spans="1:29">
      <c r="A349" s="39">
        <v>6056</v>
      </c>
      <c r="B349" s="39" t="s">
        <v>46</v>
      </c>
      <c r="C349" s="39">
        <v>21000094233</v>
      </c>
      <c r="D349" s="40">
        <v>0</v>
      </c>
      <c r="E349" s="40" t="s">
        <v>2543</v>
      </c>
      <c r="F349" s="40" t="s">
        <v>2584</v>
      </c>
      <c r="G349" s="40">
        <v>20212</v>
      </c>
      <c r="H349" s="40" t="s">
        <v>2544</v>
      </c>
      <c r="I349" s="40" t="s">
        <v>2376</v>
      </c>
      <c r="J349" s="40" t="s">
        <v>2787</v>
      </c>
      <c r="K349" s="40" t="s">
        <v>2788</v>
      </c>
      <c r="L349" s="40" t="s">
        <v>2595</v>
      </c>
      <c r="M349" s="42">
        <v>16171</v>
      </c>
      <c r="N349" s="42">
        <v>13594.4</v>
      </c>
      <c r="O349" s="42" t="s">
        <v>2588</v>
      </c>
      <c r="P349" s="42">
        <v>2576.6</v>
      </c>
      <c r="Q349" s="42" t="s">
        <v>3497</v>
      </c>
      <c r="R349" s="42">
        <v>2576.6</v>
      </c>
      <c r="S349" s="39">
        <v>20141210</v>
      </c>
      <c r="T349" s="40"/>
      <c r="U349" s="40" t="s">
        <v>2546</v>
      </c>
      <c r="V349" s="40">
        <v>5</v>
      </c>
      <c r="W349" s="40">
        <v>4</v>
      </c>
      <c r="X349" s="40"/>
      <c r="Y349" s="40">
        <v>-2091.47</v>
      </c>
      <c r="Z349" s="40" t="s">
        <v>3495</v>
      </c>
      <c r="AA349" s="40" t="s">
        <v>2719</v>
      </c>
      <c r="AB349" s="40" t="s">
        <v>2720</v>
      </c>
      <c r="AC349" s="1" t="s">
        <v>58</v>
      </c>
    </row>
    <row r="350" ht="15" customHeight="1" spans="1:29">
      <c r="A350" s="39">
        <v>6057</v>
      </c>
      <c r="B350" s="39" t="s">
        <v>46</v>
      </c>
      <c r="C350" s="39">
        <v>21000094238</v>
      </c>
      <c r="D350" s="40">
        <v>0</v>
      </c>
      <c r="E350" s="40" t="s">
        <v>2543</v>
      </c>
      <c r="F350" s="40" t="s">
        <v>2584</v>
      </c>
      <c r="G350" s="40">
        <v>20212</v>
      </c>
      <c r="H350" s="40" t="s">
        <v>2544</v>
      </c>
      <c r="I350" s="40" t="s">
        <v>2376</v>
      </c>
      <c r="J350" s="40" t="s">
        <v>2787</v>
      </c>
      <c r="K350" s="40" t="s">
        <v>2788</v>
      </c>
      <c r="L350" s="40" t="s">
        <v>2595</v>
      </c>
      <c r="M350" s="42">
        <v>16171</v>
      </c>
      <c r="N350" s="42">
        <v>13594.4</v>
      </c>
      <c r="O350" s="42" t="s">
        <v>2588</v>
      </c>
      <c r="P350" s="42">
        <v>2576.6</v>
      </c>
      <c r="Q350" s="42" t="s">
        <v>3498</v>
      </c>
      <c r="R350" s="42">
        <v>2576.6</v>
      </c>
      <c r="S350" s="39">
        <v>20141210</v>
      </c>
      <c r="T350" s="40"/>
      <c r="U350" s="40" t="s">
        <v>2546</v>
      </c>
      <c r="V350" s="40">
        <v>5</v>
      </c>
      <c r="W350" s="40">
        <v>4</v>
      </c>
      <c r="X350" s="40"/>
      <c r="Y350" s="40">
        <v>-2091.47</v>
      </c>
      <c r="Z350" s="40" t="s">
        <v>3495</v>
      </c>
      <c r="AA350" s="40" t="s">
        <v>2719</v>
      </c>
      <c r="AB350" s="40" t="s">
        <v>2720</v>
      </c>
      <c r="AC350" s="1" t="s">
        <v>58</v>
      </c>
    </row>
    <row r="351" ht="15" customHeight="1" spans="1:29">
      <c r="A351" s="39">
        <v>6058</v>
      </c>
      <c r="B351" s="39" t="s">
        <v>46</v>
      </c>
      <c r="C351" s="39">
        <v>21000094234</v>
      </c>
      <c r="D351" s="40">
        <v>0</v>
      </c>
      <c r="E351" s="40" t="s">
        <v>2543</v>
      </c>
      <c r="F351" s="40" t="s">
        <v>2584</v>
      </c>
      <c r="G351" s="40">
        <v>20212</v>
      </c>
      <c r="H351" s="40" t="s">
        <v>2544</v>
      </c>
      <c r="I351" s="40" t="s">
        <v>2376</v>
      </c>
      <c r="J351" s="40" t="s">
        <v>2787</v>
      </c>
      <c r="K351" s="40" t="s">
        <v>2788</v>
      </c>
      <c r="L351" s="40" t="s">
        <v>2595</v>
      </c>
      <c r="M351" s="42">
        <v>16171</v>
      </c>
      <c r="N351" s="42">
        <v>13594.4</v>
      </c>
      <c r="O351" s="42" t="s">
        <v>2588</v>
      </c>
      <c r="P351" s="42">
        <v>2576.6</v>
      </c>
      <c r="Q351" s="42" t="s">
        <v>3499</v>
      </c>
      <c r="R351" s="42">
        <v>2576.6</v>
      </c>
      <c r="S351" s="39">
        <v>20141210</v>
      </c>
      <c r="T351" s="40"/>
      <c r="U351" s="40" t="s">
        <v>2546</v>
      </c>
      <c r="V351" s="40">
        <v>5</v>
      </c>
      <c r="W351" s="40">
        <v>4</v>
      </c>
      <c r="X351" s="40"/>
      <c r="Y351" s="40">
        <v>-2091.47</v>
      </c>
      <c r="Z351" s="40" t="s">
        <v>3495</v>
      </c>
      <c r="AA351" s="40" t="s">
        <v>2719</v>
      </c>
      <c r="AB351" s="40" t="s">
        <v>2720</v>
      </c>
      <c r="AC351" s="1" t="s">
        <v>58</v>
      </c>
    </row>
    <row r="352" ht="15" customHeight="1" spans="1:29">
      <c r="A352" s="39">
        <v>6059</v>
      </c>
      <c r="B352" s="39" t="s">
        <v>46</v>
      </c>
      <c r="C352" s="39">
        <v>21000024468</v>
      </c>
      <c r="D352" s="40">
        <v>0</v>
      </c>
      <c r="E352" s="40" t="s">
        <v>3285</v>
      </c>
      <c r="F352" s="40" t="s">
        <v>2623</v>
      </c>
      <c r="G352" s="40">
        <v>2101501</v>
      </c>
      <c r="H352" s="40" t="s">
        <v>3286</v>
      </c>
      <c r="I352" s="40" t="s">
        <v>2852</v>
      </c>
      <c r="J352" s="40" t="s">
        <v>2585</v>
      </c>
      <c r="K352" s="40" t="s">
        <v>2586</v>
      </c>
      <c r="L352" s="40" t="s">
        <v>2873</v>
      </c>
      <c r="M352" s="42">
        <v>7665</v>
      </c>
      <c r="N352" s="42">
        <v>7435.05</v>
      </c>
      <c r="O352" s="42" t="s">
        <v>2588</v>
      </c>
      <c r="P352" s="42">
        <v>229.95</v>
      </c>
      <c r="Q352" s="42" t="s">
        <v>3500</v>
      </c>
      <c r="R352" s="42">
        <v>229.95</v>
      </c>
      <c r="S352" s="39">
        <v>19961230</v>
      </c>
      <c r="T352" s="40">
        <v>0</v>
      </c>
      <c r="U352" s="40" t="s">
        <v>3501</v>
      </c>
      <c r="V352" s="40">
        <v>12</v>
      </c>
      <c r="W352" s="40">
        <v>22</v>
      </c>
      <c r="X352" s="40" t="s">
        <v>2590</v>
      </c>
      <c r="Y352" s="40">
        <v>0</v>
      </c>
      <c r="Z352" s="40" t="s">
        <v>3502</v>
      </c>
      <c r="AA352" s="40"/>
      <c r="AB352" s="40" t="s">
        <v>2615</v>
      </c>
      <c r="AC352" s="1" t="s">
        <v>58</v>
      </c>
    </row>
    <row r="353" ht="15" customHeight="1" spans="1:29">
      <c r="A353" s="39">
        <v>6060</v>
      </c>
      <c r="B353" s="39" t="s">
        <v>46</v>
      </c>
      <c r="C353" s="39">
        <v>21000106207</v>
      </c>
      <c r="D353" s="40">
        <v>0</v>
      </c>
      <c r="E353" s="40" t="s">
        <v>2708</v>
      </c>
      <c r="F353" s="40" t="s">
        <v>2623</v>
      </c>
      <c r="G353" s="40">
        <v>2201002</v>
      </c>
      <c r="H353" s="40" t="s">
        <v>2091</v>
      </c>
      <c r="I353" s="40" t="s">
        <v>2376</v>
      </c>
      <c r="J353" s="40" t="s">
        <v>2695</v>
      </c>
      <c r="K353" s="40" t="s">
        <v>2696</v>
      </c>
      <c r="L353" s="40" t="s">
        <v>2627</v>
      </c>
      <c r="M353" s="42">
        <v>74.4</v>
      </c>
      <c r="N353" s="42">
        <v>56.52</v>
      </c>
      <c r="O353" s="42" t="s">
        <v>2588</v>
      </c>
      <c r="P353" s="42">
        <v>17.88</v>
      </c>
      <c r="Q353" s="42" t="s">
        <v>3503</v>
      </c>
      <c r="R353" s="42">
        <v>17.88</v>
      </c>
      <c r="S353" s="39">
        <v>20080410</v>
      </c>
      <c r="T353" s="40"/>
      <c r="U353" s="40" t="s">
        <v>3035</v>
      </c>
      <c r="V353" s="40">
        <v>5</v>
      </c>
      <c r="W353" s="40">
        <v>11</v>
      </c>
      <c r="X353" s="40" t="s">
        <v>2590</v>
      </c>
      <c r="Y353" s="40">
        <v>-15.648</v>
      </c>
      <c r="Z353" s="40" t="s">
        <v>2808</v>
      </c>
      <c r="AA353" s="40"/>
      <c r="AB353" s="40" t="s">
        <v>2631</v>
      </c>
      <c r="AC353" s="1" t="s">
        <v>58</v>
      </c>
    </row>
    <row r="354" ht="15" customHeight="1" spans="1:29">
      <c r="A354" s="39">
        <v>6061</v>
      </c>
      <c r="B354" s="39" t="s">
        <v>46</v>
      </c>
      <c r="C354" s="39">
        <v>21000105244</v>
      </c>
      <c r="D354" s="40">
        <v>0</v>
      </c>
      <c r="E354" s="40" t="s">
        <v>1036</v>
      </c>
      <c r="F354" s="40" t="s">
        <v>2584</v>
      </c>
      <c r="G354" s="40">
        <v>2010104</v>
      </c>
      <c r="H354" s="40" t="s">
        <v>2096</v>
      </c>
      <c r="I354" s="40" t="s">
        <v>2376</v>
      </c>
      <c r="J354" s="40" t="s">
        <v>3504</v>
      </c>
      <c r="K354" s="40" t="s">
        <v>3505</v>
      </c>
      <c r="L354" s="40" t="s">
        <v>2595</v>
      </c>
      <c r="M354" s="42">
        <v>150</v>
      </c>
      <c r="N354" s="42">
        <v>142.49</v>
      </c>
      <c r="O354" s="42" t="s">
        <v>2588</v>
      </c>
      <c r="P354" s="42">
        <v>7.51</v>
      </c>
      <c r="Q354" s="42" t="s">
        <v>3506</v>
      </c>
      <c r="R354" s="42">
        <v>7.51</v>
      </c>
      <c r="S354" s="39">
        <v>20060902</v>
      </c>
      <c r="T354" s="40"/>
      <c r="U354" s="40" t="s">
        <v>2692</v>
      </c>
      <c r="V354" s="40">
        <v>4</v>
      </c>
      <c r="W354" s="40">
        <v>13</v>
      </c>
      <c r="X354" s="40" t="s">
        <v>2590</v>
      </c>
      <c r="Y354" s="40">
        <v>-3.01</v>
      </c>
      <c r="Z354" s="40" t="s">
        <v>2617</v>
      </c>
      <c r="AA354" s="40"/>
      <c r="AB354" s="40" t="s">
        <v>2592</v>
      </c>
      <c r="AC354" s="1" t="s">
        <v>58</v>
      </c>
    </row>
    <row r="355" ht="15" customHeight="1" spans="1:29">
      <c r="A355" s="39">
        <v>6062</v>
      </c>
      <c r="B355" s="39" t="s">
        <v>46</v>
      </c>
      <c r="C355" s="39">
        <v>21000105328</v>
      </c>
      <c r="D355" s="40">
        <v>0</v>
      </c>
      <c r="E355" s="40" t="s">
        <v>3128</v>
      </c>
      <c r="F355" s="40" t="s">
        <v>2584</v>
      </c>
      <c r="G355" s="40">
        <v>2010104</v>
      </c>
      <c r="H355" s="40" t="s">
        <v>2096</v>
      </c>
      <c r="I355" s="40" t="s">
        <v>2376</v>
      </c>
      <c r="J355" s="40" t="s">
        <v>2585</v>
      </c>
      <c r="K355" s="40" t="s">
        <v>2586</v>
      </c>
      <c r="L355" s="40" t="s">
        <v>2587</v>
      </c>
      <c r="M355" s="42">
        <v>150</v>
      </c>
      <c r="N355" s="42">
        <v>142.49</v>
      </c>
      <c r="O355" s="42" t="s">
        <v>2588</v>
      </c>
      <c r="P355" s="42">
        <v>7.51</v>
      </c>
      <c r="Q355" s="42" t="s">
        <v>3507</v>
      </c>
      <c r="R355" s="42">
        <v>7.51</v>
      </c>
      <c r="S355" s="39">
        <v>20080115</v>
      </c>
      <c r="T355" s="40"/>
      <c r="U355" s="40" t="s">
        <v>3508</v>
      </c>
      <c r="V355" s="40">
        <v>4</v>
      </c>
      <c r="W355" s="40">
        <v>11</v>
      </c>
      <c r="X355" s="40" t="s">
        <v>2590</v>
      </c>
      <c r="Y355" s="40">
        <v>-3.01</v>
      </c>
      <c r="Z355" s="40" t="s">
        <v>356</v>
      </c>
      <c r="AA355" s="40"/>
      <c r="AB355" s="40" t="s">
        <v>2592</v>
      </c>
      <c r="AC355" s="1" t="s">
        <v>58</v>
      </c>
    </row>
    <row r="356" ht="15" customHeight="1" spans="1:29">
      <c r="A356" s="39">
        <v>6063</v>
      </c>
      <c r="B356" s="39" t="s">
        <v>46</v>
      </c>
      <c r="C356" s="39">
        <v>21000105978</v>
      </c>
      <c r="D356" s="40">
        <v>0</v>
      </c>
      <c r="E356" s="40" t="s">
        <v>2902</v>
      </c>
      <c r="F356" s="40" t="s">
        <v>2623</v>
      </c>
      <c r="G356" s="40">
        <v>2201002</v>
      </c>
      <c r="H356" s="40" t="s">
        <v>2091</v>
      </c>
      <c r="I356" s="40" t="s">
        <v>2376</v>
      </c>
      <c r="J356" s="40" t="s">
        <v>2643</v>
      </c>
      <c r="K356" s="40" t="s">
        <v>2644</v>
      </c>
      <c r="L356" s="40" t="s">
        <v>2660</v>
      </c>
      <c r="M356" s="42">
        <v>60.3</v>
      </c>
      <c r="N356" s="42">
        <v>45.82</v>
      </c>
      <c r="O356" s="42" t="s">
        <v>2588</v>
      </c>
      <c r="P356" s="42">
        <v>14.48</v>
      </c>
      <c r="Q356" s="42" t="s">
        <v>3509</v>
      </c>
      <c r="R356" s="42">
        <v>14.48</v>
      </c>
      <c r="S356" s="39">
        <v>20030506</v>
      </c>
      <c r="T356" s="40"/>
      <c r="U356" s="40" t="s">
        <v>2938</v>
      </c>
      <c r="V356" s="40">
        <v>5</v>
      </c>
      <c r="W356" s="40">
        <v>16</v>
      </c>
      <c r="X356" s="40" t="s">
        <v>2590</v>
      </c>
      <c r="Y356" s="40">
        <v>-12.671</v>
      </c>
      <c r="Z356" s="40" t="s">
        <v>3510</v>
      </c>
      <c r="AA356" s="40"/>
      <c r="AB356" s="40" t="s">
        <v>2592</v>
      </c>
      <c r="AC356" s="1" t="s">
        <v>58</v>
      </c>
    </row>
    <row r="357" ht="15" customHeight="1" spans="1:29">
      <c r="A357" s="39">
        <v>6064</v>
      </c>
      <c r="B357" s="39" t="s">
        <v>46</v>
      </c>
      <c r="C357" s="39">
        <v>21000023978</v>
      </c>
      <c r="D357" s="40">
        <v>0</v>
      </c>
      <c r="E357" s="40" t="s">
        <v>3137</v>
      </c>
      <c r="F357" s="40" t="s">
        <v>3138</v>
      </c>
      <c r="G357" s="40">
        <v>22002</v>
      </c>
      <c r="H357" s="40" t="s">
        <v>3139</v>
      </c>
      <c r="I357" s="40" t="s">
        <v>2886</v>
      </c>
      <c r="J357" s="40" t="s">
        <v>2658</v>
      </c>
      <c r="K357" s="40" t="s">
        <v>2659</v>
      </c>
      <c r="L357" s="40" t="s">
        <v>3511</v>
      </c>
      <c r="M357" s="42">
        <v>46310</v>
      </c>
      <c r="N357" s="42">
        <v>39286.3</v>
      </c>
      <c r="O357" s="42" t="s">
        <v>2588</v>
      </c>
      <c r="P357" s="42">
        <v>7023.7</v>
      </c>
      <c r="Q357" s="42" t="s">
        <v>3512</v>
      </c>
      <c r="R357" s="42">
        <v>7023.7</v>
      </c>
      <c r="S357" s="39">
        <v>20011225</v>
      </c>
      <c r="T357" s="40"/>
      <c r="U357" s="40" t="s">
        <v>3142</v>
      </c>
      <c r="V357" s="40">
        <v>20</v>
      </c>
      <c r="W357" s="40">
        <v>17</v>
      </c>
      <c r="X357" s="40"/>
      <c r="Y357" s="40">
        <v>-5634.4</v>
      </c>
      <c r="Z357" s="40" t="s">
        <v>3148</v>
      </c>
      <c r="AA357" s="40" t="s">
        <v>3144</v>
      </c>
      <c r="AB357" s="40" t="s">
        <v>3145</v>
      </c>
      <c r="AC357" s="1" t="s">
        <v>58</v>
      </c>
    </row>
    <row r="358" ht="15" customHeight="1" spans="1:29">
      <c r="A358" s="39">
        <v>6065</v>
      </c>
      <c r="B358" s="39" t="s">
        <v>46</v>
      </c>
      <c r="C358" s="39">
        <v>21000104268</v>
      </c>
      <c r="D358" s="40">
        <v>0</v>
      </c>
      <c r="E358" s="40" t="s">
        <v>3513</v>
      </c>
      <c r="F358" s="40" t="s">
        <v>2837</v>
      </c>
      <c r="G358" s="40">
        <v>24201</v>
      </c>
      <c r="H358" s="40" t="s">
        <v>3058</v>
      </c>
      <c r="I358" s="40" t="s">
        <v>2694</v>
      </c>
      <c r="J358" s="40" t="s">
        <v>2585</v>
      </c>
      <c r="K358" s="40" t="s">
        <v>2586</v>
      </c>
      <c r="L358" s="40" t="s">
        <v>2873</v>
      </c>
      <c r="M358" s="42">
        <v>30483.33</v>
      </c>
      <c r="N358" s="42">
        <v>11581.13</v>
      </c>
      <c r="O358" s="42" t="s">
        <v>2588</v>
      </c>
      <c r="P358" s="42">
        <v>18902.2</v>
      </c>
      <c r="Q358" s="42" t="s">
        <v>3514</v>
      </c>
      <c r="R358" s="42">
        <v>18902.2</v>
      </c>
      <c r="S358" s="39">
        <v>20080205</v>
      </c>
      <c r="T358" s="40"/>
      <c r="U358" s="40" t="s">
        <v>3515</v>
      </c>
      <c r="V358" s="40">
        <v>10</v>
      </c>
      <c r="W358" s="40">
        <v>11</v>
      </c>
      <c r="X358" s="40" t="s">
        <v>2766</v>
      </c>
      <c r="Y358" s="40">
        <v>-17987.7001</v>
      </c>
      <c r="Z358" s="40" t="s">
        <v>3516</v>
      </c>
      <c r="AA358" s="40"/>
      <c r="AB358" s="40" t="s">
        <v>2615</v>
      </c>
      <c r="AC358" s="1" t="s">
        <v>58</v>
      </c>
    </row>
    <row r="359" ht="15" customHeight="1" spans="1:29">
      <c r="A359" s="39">
        <v>6066</v>
      </c>
      <c r="B359" s="39" t="s">
        <v>46</v>
      </c>
      <c r="C359" s="39">
        <v>21000115997</v>
      </c>
      <c r="D359" s="40">
        <v>0</v>
      </c>
      <c r="E359" s="40" t="s">
        <v>1036</v>
      </c>
      <c r="F359" s="40" t="s">
        <v>2584</v>
      </c>
      <c r="G359" s="40">
        <v>2010104</v>
      </c>
      <c r="H359" s="40" t="s">
        <v>2096</v>
      </c>
      <c r="I359" s="40" t="s">
        <v>2376</v>
      </c>
      <c r="J359" s="40" t="s">
        <v>2893</v>
      </c>
      <c r="K359" s="40" t="s">
        <v>2894</v>
      </c>
      <c r="L359" s="40" t="s">
        <v>2846</v>
      </c>
      <c r="M359" s="42">
        <v>150</v>
      </c>
      <c r="N359" s="42">
        <v>139.46</v>
      </c>
      <c r="O359" s="42" t="s">
        <v>2588</v>
      </c>
      <c r="P359" s="42">
        <v>10.54</v>
      </c>
      <c r="Q359" s="42" t="s">
        <v>3517</v>
      </c>
      <c r="R359" s="42">
        <v>10.54</v>
      </c>
      <c r="S359" s="39">
        <v>20100604</v>
      </c>
      <c r="T359" s="40"/>
      <c r="U359" s="40" t="s">
        <v>118</v>
      </c>
      <c r="V359" s="40">
        <v>4</v>
      </c>
      <c r="W359" s="40">
        <v>9</v>
      </c>
      <c r="X359" s="40" t="s">
        <v>2590</v>
      </c>
      <c r="Y359" s="40">
        <v>-6.04</v>
      </c>
      <c r="Z359" s="40" t="s">
        <v>612</v>
      </c>
      <c r="AA359" s="40"/>
      <c r="AB359" s="40" t="s">
        <v>2615</v>
      </c>
      <c r="AC359" s="1" t="s">
        <v>58</v>
      </c>
    </row>
    <row r="360" ht="15" customHeight="1" spans="1:29">
      <c r="A360" s="39">
        <v>6067</v>
      </c>
      <c r="B360" s="39" t="s">
        <v>46</v>
      </c>
      <c r="C360" s="39">
        <v>21000116022</v>
      </c>
      <c r="D360" s="40">
        <v>0</v>
      </c>
      <c r="E360" s="40" t="s">
        <v>1036</v>
      </c>
      <c r="F360" s="40" t="s">
        <v>2584</v>
      </c>
      <c r="G360" s="40">
        <v>2010104</v>
      </c>
      <c r="H360" s="40" t="s">
        <v>2096</v>
      </c>
      <c r="I360" s="40" t="s">
        <v>2376</v>
      </c>
      <c r="J360" s="40" t="s">
        <v>2893</v>
      </c>
      <c r="K360" s="40" t="s">
        <v>2894</v>
      </c>
      <c r="L360" s="40" t="s">
        <v>2846</v>
      </c>
      <c r="M360" s="42">
        <v>150</v>
      </c>
      <c r="N360" s="42">
        <v>139.46</v>
      </c>
      <c r="O360" s="42" t="s">
        <v>2588</v>
      </c>
      <c r="P360" s="42">
        <v>10.54</v>
      </c>
      <c r="Q360" s="42" t="s">
        <v>3518</v>
      </c>
      <c r="R360" s="42">
        <v>10.54</v>
      </c>
      <c r="S360" s="39">
        <v>20100816</v>
      </c>
      <c r="T360" s="40"/>
      <c r="U360" s="40" t="s">
        <v>118</v>
      </c>
      <c r="V360" s="40">
        <v>4</v>
      </c>
      <c r="W360" s="40">
        <v>9</v>
      </c>
      <c r="X360" s="40" t="s">
        <v>2590</v>
      </c>
      <c r="Y360" s="40">
        <v>-6.04</v>
      </c>
      <c r="Z360" s="40" t="s">
        <v>612</v>
      </c>
      <c r="AA360" s="40"/>
      <c r="AB360" s="40" t="s">
        <v>2615</v>
      </c>
      <c r="AC360" s="1" t="s">
        <v>58</v>
      </c>
    </row>
    <row r="361" ht="15" customHeight="1" spans="1:29">
      <c r="A361" s="39">
        <v>6068</v>
      </c>
      <c r="B361" s="39" t="s">
        <v>46</v>
      </c>
      <c r="C361" s="39">
        <v>21000105668</v>
      </c>
      <c r="D361" s="40">
        <v>0</v>
      </c>
      <c r="E361" s="40" t="s">
        <v>813</v>
      </c>
      <c r="F361" s="40" t="s">
        <v>2584</v>
      </c>
      <c r="G361" s="40">
        <v>2010601</v>
      </c>
      <c r="H361" s="40" t="s">
        <v>2269</v>
      </c>
      <c r="I361" s="40" t="s">
        <v>2376</v>
      </c>
      <c r="J361" s="40" t="s">
        <v>2824</v>
      </c>
      <c r="K361" s="40" t="s">
        <v>2825</v>
      </c>
      <c r="L361" s="40" t="s">
        <v>2826</v>
      </c>
      <c r="M361" s="42">
        <v>91.8</v>
      </c>
      <c r="N361" s="42">
        <v>87.19</v>
      </c>
      <c r="O361" s="42" t="s">
        <v>2588</v>
      </c>
      <c r="P361" s="42">
        <v>4.61</v>
      </c>
      <c r="Q361" s="42" t="s">
        <v>3519</v>
      </c>
      <c r="R361" s="42">
        <v>4.61</v>
      </c>
      <c r="S361" s="39">
        <v>20091228</v>
      </c>
      <c r="T361" s="40"/>
      <c r="U361" s="40" t="s">
        <v>2402</v>
      </c>
      <c r="V361" s="40">
        <v>4</v>
      </c>
      <c r="W361" s="40">
        <v>9</v>
      </c>
      <c r="X361" s="40" t="s">
        <v>2590</v>
      </c>
      <c r="Y361" s="40">
        <v>-1.856</v>
      </c>
      <c r="Z361" s="40" t="s">
        <v>2724</v>
      </c>
      <c r="AA361" s="40"/>
      <c r="AB361" s="40" t="s">
        <v>2828</v>
      </c>
      <c r="AC361" s="1" t="s">
        <v>58</v>
      </c>
    </row>
    <row r="362" ht="15" customHeight="1" spans="1:29">
      <c r="A362" s="39">
        <v>6069</v>
      </c>
      <c r="B362" s="39" t="s">
        <v>46</v>
      </c>
      <c r="C362" s="39">
        <v>21000105102</v>
      </c>
      <c r="D362" s="40">
        <v>0</v>
      </c>
      <c r="E362" s="40" t="s">
        <v>3520</v>
      </c>
      <c r="F362" s="40" t="s">
        <v>2837</v>
      </c>
      <c r="G362" s="40">
        <v>24204</v>
      </c>
      <c r="H362" s="40" t="s">
        <v>2872</v>
      </c>
      <c r="I362" s="40" t="s">
        <v>2694</v>
      </c>
      <c r="J362" s="40" t="s">
        <v>2585</v>
      </c>
      <c r="K362" s="40" t="s">
        <v>2586</v>
      </c>
      <c r="L362" s="40" t="s">
        <v>2873</v>
      </c>
      <c r="M362" s="42">
        <v>1780.5</v>
      </c>
      <c r="N362" s="42">
        <v>676.45</v>
      </c>
      <c r="O362" s="42" t="s">
        <v>2588</v>
      </c>
      <c r="P362" s="42">
        <v>1104.05</v>
      </c>
      <c r="Q362" s="42" t="s">
        <v>3521</v>
      </c>
      <c r="R362" s="42">
        <v>1104.05</v>
      </c>
      <c r="S362" s="39">
        <v>20080125</v>
      </c>
      <c r="T362" s="40"/>
      <c r="U362" s="40" t="s">
        <v>3522</v>
      </c>
      <c r="V362" s="40">
        <v>10</v>
      </c>
      <c r="W362" s="40">
        <v>11</v>
      </c>
      <c r="X362" s="40" t="s">
        <v>2766</v>
      </c>
      <c r="Y362" s="40">
        <v>-1050.635</v>
      </c>
      <c r="Z362" s="40" t="s">
        <v>3523</v>
      </c>
      <c r="AA362" s="40"/>
      <c r="AB362" s="40" t="s">
        <v>2615</v>
      </c>
      <c r="AC362" s="1" t="s">
        <v>58</v>
      </c>
    </row>
    <row r="363" ht="15" customHeight="1" spans="1:29">
      <c r="A363" s="39">
        <v>6070</v>
      </c>
      <c r="B363" s="39" t="s">
        <v>46</v>
      </c>
      <c r="C363" s="39">
        <v>21000105332</v>
      </c>
      <c r="D363" s="40">
        <v>0</v>
      </c>
      <c r="E363" s="40" t="s">
        <v>1036</v>
      </c>
      <c r="F363" s="40" t="s">
        <v>2584</v>
      </c>
      <c r="G363" s="40">
        <v>2010104</v>
      </c>
      <c r="H363" s="40" t="s">
        <v>2096</v>
      </c>
      <c r="I363" s="40" t="s">
        <v>2376</v>
      </c>
      <c r="J363" s="40" t="s">
        <v>2585</v>
      </c>
      <c r="K363" s="40" t="s">
        <v>2586</v>
      </c>
      <c r="L363" s="40" t="s">
        <v>2587</v>
      </c>
      <c r="M363" s="42">
        <v>114</v>
      </c>
      <c r="N363" s="42">
        <v>108.3</v>
      </c>
      <c r="O363" s="42" t="s">
        <v>2588</v>
      </c>
      <c r="P363" s="42">
        <v>5.7</v>
      </c>
      <c r="Q363" s="42" t="s">
        <v>3524</v>
      </c>
      <c r="R363" s="42">
        <v>5.7</v>
      </c>
      <c r="S363" s="39">
        <v>20080122</v>
      </c>
      <c r="T363" s="40"/>
      <c r="U363" s="40" t="s">
        <v>3121</v>
      </c>
      <c r="V363" s="40">
        <v>4</v>
      </c>
      <c r="W363" s="40">
        <v>11</v>
      </c>
      <c r="X363" s="40" t="s">
        <v>2590</v>
      </c>
      <c r="Y363" s="40">
        <v>-2.28</v>
      </c>
      <c r="Z363" s="40" t="s">
        <v>2675</v>
      </c>
      <c r="AA363" s="40"/>
      <c r="AB363" s="40" t="s">
        <v>2592</v>
      </c>
      <c r="AC363" s="1" t="s">
        <v>58</v>
      </c>
    </row>
    <row r="364" ht="15" customHeight="1" spans="1:29">
      <c r="A364" s="39">
        <v>6071</v>
      </c>
      <c r="B364" s="39" t="s">
        <v>46</v>
      </c>
      <c r="C364" s="39">
        <v>21000105185</v>
      </c>
      <c r="D364" s="40">
        <v>0</v>
      </c>
      <c r="E364" s="40" t="s">
        <v>1036</v>
      </c>
      <c r="F364" s="40" t="s">
        <v>2584</v>
      </c>
      <c r="G364" s="40">
        <v>2010104</v>
      </c>
      <c r="H364" s="40" t="s">
        <v>2096</v>
      </c>
      <c r="I364" s="40" t="s">
        <v>2376</v>
      </c>
      <c r="J364" s="40" t="s">
        <v>2680</v>
      </c>
      <c r="K364" s="40" t="s">
        <v>2681</v>
      </c>
      <c r="L364" s="40" t="s">
        <v>2587</v>
      </c>
      <c r="M364" s="42">
        <v>189</v>
      </c>
      <c r="N364" s="42">
        <v>179.51</v>
      </c>
      <c r="O364" s="42" t="s">
        <v>2588</v>
      </c>
      <c r="P364" s="42">
        <v>9.49</v>
      </c>
      <c r="Q364" s="42" t="s">
        <v>3525</v>
      </c>
      <c r="R364" s="42">
        <v>9.49</v>
      </c>
      <c r="S364" s="39">
        <v>20030706</v>
      </c>
      <c r="T364" s="40"/>
      <c r="U364" s="40"/>
      <c r="V364" s="40">
        <v>4</v>
      </c>
      <c r="W364" s="40">
        <v>16</v>
      </c>
      <c r="X364" s="40" t="s">
        <v>2590</v>
      </c>
      <c r="Y364" s="40">
        <v>-3.82</v>
      </c>
      <c r="Z364" s="40" t="s">
        <v>2464</v>
      </c>
      <c r="AA364" s="40"/>
      <c r="AB364" s="40" t="s">
        <v>2592</v>
      </c>
      <c r="AC364" s="1" t="s">
        <v>58</v>
      </c>
    </row>
    <row r="365" ht="15" customHeight="1" spans="1:29">
      <c r="A365" s="39">
        <v>6072</v>
      </c>
      <c r="B365" s="39" t="s">
        <v>46</v>
      </c>
      <c r="C365" s="39">
        <v>21000105177</v>
      </c>
      <c r="D365" s="40">
        <v>0</v>
      </c>
      <c r="E365" s="40" t="s">
        <v>1036</v>
      </c>
      <c r="F365" s="40" t="s">
        <v>2584</v>
      </c>
      <c r="G365" s="40">
        <v>2010104</v>
      </c>
      <c r="H365" s="40" t="s">
        <v>2096</v>
      </c>
      <c r="I365" s="40" t="s">
        <v>2376</v>
      </c>
      <c r="J365" s="40" t="s">
        <v>2680</v>
      </c>
      <c r="K365" s="40" t="s">
        <v>2681</v>
      </c>
      <c r="L365" s="40" t="s">
        <v>2587</v>
      </c>
      <c r="M365" s="42">
        <v>189</v>
      </c>
      <c r="N365" s="42">
        <v>179.51</v>
      </c>
      <c r="O365" s="42" t="s">
        <v>2588</v>
      </c>
      <c r="P365" s="42">
        <v>9.49</v>
      </c>
      <c r="Q365" s="42" t="s">
        <v>3526</v>
      </c>
      <c r="R365" s="42">
        <v>9.49</v>
      </c>
      <c r="S365" s="39">
        <v>20030706</v>
      </c>
      <c r="T365" s="40"/>
      <c r="U365" s="40"/>
      <c r="V365" s="40">
        <v>4</v>
      </c>
      <c r="W365" s="40">
        <v>16</v>
      </c>
      <c r="X365" s="40" t="s">
        <v>2590</v>
      </c>
      <c r="Y365" s="40">
        <v>-3.82</v>
      </c>
      <c r="Z365" s="40" t="s">
        <v>2464</v>
      </c>
      <c r="AA365" s="40"/>
      <c r="AB365" s="40" t="s">
        <v>2592</v>
      </c>
      <c r="AC365" s="1" t="s">
        <v>58</v>
      </c>
    </row>
    <row r="366" ht="15" customHeight="1" spans="1:29">
      <c r="A366" s="39">
        <v>6073</v>
      </c>
      <c r="B366" s="39" t="s">
        <v>46</v>
      </c>
      <c r="C366" s="39">
        <v>21000033462</v>
      </c>
      <c r="D366" s="40">
        <v>0</v>
      </c>
      <c r="E366" s="40" t="s">
        <v>984</v>
      </c>
      <c r="F366" s="40" t="s">
        <v>2584</v>
      </c>
      <c r="G366" s="40">
        <v>2010104</v>
      </c>
      <c r="H366" s="40" t="s">
        <v>2096</v>
      </c>
      <c r="I366" s="40" t="s">
        <v>2376</v>
      </c>
      <c r="J366" s="40" t="s">
        <v>2782</v>
      </c>
      <c r="K366" s="40" t="s">
        <v>2783</v>
      </c>
      <c r="L366" s="40" t="s">
        <v>2587</v>
      </c>
      <c r="M366" s="42">
        <v>8596.58</v>
      </c>
      <c r="N366" s="42">
        <v>8338.68</v>
      </c>
      <c r="O366" s="42" t="s">
        <v>2588</v>
      </c>
      <c r="P366" s="42">
        <v>257.9</v>
      </c>
      <c r="Q366" s="42" t="s">
        <v>3527</v>
      </c>
      <c r="R366" s="42">
        <v>257.9</v>
      </c>
      <c r="S366" s="39">
        <v>20030630</v>
      </c>
      <c r="T366" s="40"/>
      <c r="U366" s="40" t="s">
        <v>2096</v>
      </c>
      <c r="V366" s="40">
        <v>4</v>
      </c>
      <c r="W366" s="40">
        <v>16</v>
      </c>
      <c r="X366" s="40" t="s">
        <v>2590</v>
      </c>
      <c r="Y366" s="40">
        <v>-0.0026</v>
      </c>
      <c r="Z366" s="40" t="s">
        <v>3528</v>
      </c>
      <c r="AA366" s="40"/>
      <c r="AB366" s="40" t="s">
        <v>2592</v>
      </c>
      <c r="AC366" s="1" t="s">
        <v>58</v>
      </c>
    </row>
    <row r="367" ht="15" customHeight="1" spans="1:29">
      <c r="A367" s="39">
        <v>6074</v>
      </c>
      <c r="B367" s="39" t="s">
        <v>46</v>
      </c>
      <c r="C367" s="39">
        <v>21000105186</v>
      </c>
      <c r="D367" s="40">
        <v>0</v>
      </c>
      <c r="E367" s="40" t="s">
        <v>120</v>
      </c>
      <c r="F367" s="40" t="s">
        <v>2584</v>
      </c>
      <c r="G367" s="40">
        <v>2010104</v>
      </c>
      <c r="H367" s="40" t="s">
        <v>2096</v>
      </c>
      <c r="I367" s="40" t="s">
        <v>2376</v>
      </c>
      <c r="J367" s="40" t="s">
        <v>2637</v>
      </c>
      <c r="K367" s="40" t="s">
        <v>2638</v>
      </c>
      <c r="L367" s="40" t="s">
        <v>2587</v>
      </c>
      <c r="M367" s="42">
        <v>189</v>
      </c>
      <c r="N367" s="42">
        <v>179.51</v>
      </c>
      <c r="O367" s="42" t="s">
        <v>2588</v>
      </c>
      <c r="P367" s="42">
        <v>9.49</v>
      </c>
      <c r="Q367" s="42" t="s">
        <v>3529</v>
      </c>
      <c r="R367" s="42">
        <v>9.49</v>
      </c>
      <c r="S367" s="39">
        <v>20030706</v>
      </c>
      <c r="T367" s="40"/>
      <c r="U367" s="40" t="s">
        <v>2642</v>
      </c>
      <c r="V367" s="40">
        <v>4</v>
      </c>
      <c r="W367" s="40">
        <v>16</v>
      </c>
      <c r="X367" s="40" t="s">
        <v>2590</v>
      </c>
      <c r="Y367" s="40">
        <v>-3.82</v>
      </c>
      <c r="Z367" s="40" t="s">
        <v>2621</v>
      </c>
      <c r="AA367" s="40"/>
      <c r="AB367" s="40" t="s">
        <v>2592</v>
      </c>
      <c r="AC367" s="1" t="s">
        <v>58</v>
      </c>
    </row>
    <row r="368" ht="15" customHeight="1" spans="1:29">
      <c r="A368" s="39">
        <v>6075</v>
      </c>
      <c r="B368" s="39" t="s">
        <v>46</v>
      </c>
      <c r="C368" s="39">
        <v>36000000499</v>
      </c>
      <c r="D368" s="40">
        <v>0</v>
      </c>
      <c r="E368" s="40" t="s">
        <v>2728</v>
      </c>
      <c r="F368" s="40" t="s">
        <v>2623</v>
      </c>
      <c r="G368" s="40">
        <v>3100202</v>
      </c>
      <c r="H368" s="40" t="s">
        <v>2729</v>
      </c>
      <c r="I368" s="40" t="s">
        <v>2702</v>
      </c>
      <c r="J368" s="40" t="s">
        <v>2703</v>
      </c>
      <c r="K368" s="40" t="s">
        <v>2704</v>
      </c>
      <c r="L368" s="40" t="s">
        <v>3530</v>
      </c>
      <c r="M368" s="42">
        <v>900450</v>
      </c>
      <c r="N368" s="42">
        <v>873436.5</v>
      </c>
      <c r="O368" s="42" t="s">
        <v>2588</v>
      </c>
      <c r="P368" s="42">
        <v>27013.5</v>
      </c>
      <c r="Q368" s="42" t="s">
        <v>3531</v>
      </c>
      <c r="R368" s="42">
        <v>27013.5</v>
      </c>
      <c r="S368" s="39">
        <v>19851114</v>
      </c>
      <c r="T368" s="40" t="s">
        <v>3532</v>
      </c>
      <c r="U368" s="40" t="s">
        <v>2733</v>
      </c>
      <c r="V368" s="40">
        <v>12</v>
      </c>
      <c r="W368" s="40">
        <v>34</v>
      </c>
      <c r="X368" s="40" t="s">
        <v>2590</v>
      </c>
      <c r="Y368" s="40">
        <v>0</v>
      </c>
      <c r="Z368" s="40" t="s">
        <v>2734</v>
      </c>
      <c r="AA368" s="40"/>
      <c r="AB368" s="40" t="s">
        <v>2631</v>
      </c>
      <c r="AC368" s="1" t="s">
        <v>58</v>
      </c>
    </row>
    <row r="369" ht="15" customHeight="1" spans="1:29">
      <c r="A369" s="39">
        <v>6076</v>
      </c>
      <c r="B369" s="39" t="s">
        <v>46</v>
      </c>
      <c r="C369" s="39">
        <v>12000002228</v>
      </c>
      <c r="D369" s="40">
        <v>0</v>
      </c>
      <c r="E369" s="40" t="s">
        <v>3533</v>
      </c>
      <c r="F369" s="40" t="s">
        <v>3138</v>
      </c>
      <c r="G369" s="40">
        <v>1021801</v>
      </c>
      <c r="H369" s="40" t="s">
        <v>3534</v>
      </c>
      <c r="I369" s="40" t="s">
        <v>61</v>
      </c>
      <c r="J369" s="40"/>
      <c r="K369" s="40"/>
      <c r="L369" s="40"/>
      <c r="M369" s="42">
        <v>26809.43</v>
      </c>
      <c r="N369" s="42">
        <v>17776.51</v>
      </c>
      <c r="O369" s="42" t="s">
        <v>2588</v>
      </c>
      <c r="P369" s="42">
        <v>9032.92</v>
      </c>
      <c r="Q369" s="42"/>
      <c r="R369" s="42">
        <v>9032.92</v>
      </c>
      <c r="S369" s="39">
        <v>19990930</v>
      </c>
      <c r="T369" s="40"/>
      <c r="U369" s="40" t="s">
        <v>3535</v>
      </c>
      <c r="V369" s="40">
        <v>40</v>
      </c>
      <c r="W369" s="40">
        <v>19</v>
      </c>
      <c r="X369" s="40"/>
      <c r="Y369" s="40"/>
      <c r="Z369" s="40"/>
      <c r="AA369" s="40" t="s">
        <v>3536</v>
      </c>
      <c r="AB369" s="40" t="s">
        <v>3537</v>
      </c>
      <c r="AC369" s="1" t="s">
        <v>58</v>
      </c>
    </row>
    <row r="370" ht="15" customHeight="1" spans="1:29">
      <c r="A370" s="39">
        <v>6077</v>
      </c>
      <c r="B370" s="39" t="s">
        <v>46</v>
      </c>
      <c r="C370" s="44">
        <v>12000002229</v>
      </c>
      <c r="D370" s="40">
        <v>0</v>
      </c>
      <c r="E370" s="44" t="s">
        <v>3538</v>
      </c>
      <c r="F370" s="40" t="s">
        <v>3138</v>
      </c>
      <c r="G370" s="44">
        <v>102010101</v>
      </c>
      <c r="H370" s="44" t="s">
        <v>3538</v>
      </c>
      <c r="I370" s="40" t="s">
        <v>61</v>
      </c>
      <c r="J370" s="40"/>
      <c r="K370" s="40"/>
      <c r="L370" s="40"/>
      <c r="M370" s="42">
        <v>54702.39</v>
      </c>
      <c r="N370" s="42">
        <v>53061.32</v>
      </c>
      <c r="O370" s="42" t="s">
        <v>2588</v>
      </c>
      <c r="P370" s="45">
        <v>1641.07</v>
      </c>
      <c r="Q370" s="42"/>
      <c r="R370" s="45">
        <v>1641.07</v>
      </c>
      <c r="S370" s="39">
        <v>19990930</v>
      </c>
      <c r="T370" s="40"/>
      <c r="U370" s="44" t="s">
        <v>3539</v>
      </c>
      <c r="V370" s="46">
        <v>30</v>
      </c>
      <c r="W370" s="44">
        <v>19</v>
      </c>
      <c r="X370" s="40"/>
      <c r="Y370" s="40"/>
      <c r="Z370" s="40"/>
      <c r="AA370" s="40" t="s">
        <v>3536</v>
      </c>
      <c r="AB370" s="40" t="s">
        <v>3537</v>
      </c>
      <c r="AC370" s="1" t="s">
        <v>58</v>
      </c>
    </row>
    <row r="371" ht="15" customHeight="1" spans="1:29">
      <c r="A371" s="39">
        <v>6078</v>
      </c>
      <c r="B371" s="39" t="s">
        <v>46</v>
      </c>
      <c r="C371" s="44">
        <v>12000002230</v>
      </c>
      <c r="D371" s="40">
        <v>0</v>
      </c>
      <c r="E371" s="44" t="s">
        <v>3538</v>
      </c>
      <c r="F371" s="40" t="s">
        <v>3138</v>
      </c>
      <c r="G371" s="44">
        <v>102010101</v>
      </c>
      <c r="H371" s="44" t="s">
        <v>3538</v>
      </c>
      <c r="I371" s="40" t="s">
        <v>61</v>
      </c>
      <c r="J371" s="40"/>
      <c r="K371" s="40"/>
      <c r="L371" s="40"/>
      <c r="M371" s="42">
        <v>69720.62</v>
      </c>
      <c r="N371" s="42">
        <v>67629</v>
      </c>
      <c r="O371" s="42" t="s">
        <v>2588</v>
      </c>
      <c r="P371" s="45">
        <v>2091.62</v>
      </c>
      <c r="Q371" s="42"/>
      <c r="R371" s="45">
        <v>2091.62</v>
      </c>
      <c r="S371" s="39">
        <v>19990930</v>
      </c>
      <c r="T371" s="40"/>
      <c r="U371" s="44" t="s">
        <v>3540</v>
      </c>
      <c r="V371" s="46">
        <v>30</v>
      </c>
      <c r="W371" s="44">
        <v>19</v>
      </c>
      <c r="X371" s="40"/>
      <c r="Y371" s="40"/>
      <c r="Z371" s="40"/>
      <c r="AA371" s="40" t="s">
        <v>3536</v>
      </c>
      <c r="AB371" s="40" t="s">
        <v>3537</v>
      </c>
      <c r="AC371" s="1" t="s">
        <v>58</v>
      </c>
    </row>
    <row r="372" ht="15" customHeight="1" spans="1:29">
      <c r="A372" s="39">
        <v>6079</v>
      </c>
      <c r="B372" s="39" t="s">
        <v>46</v>
      </c>
      <c r="C372" s="44">
        <v>12000002231</v>
      </c>
      <c r="D372" s="40">
        <v>0</v>
      </c>
      <c r="E372" s="44" t="s">
        <v>3541</v>
      </c>
      <c r="F372" s="40" t="s">
        <v>3138</v>
      </c>
      <c r="G372" s="44">
        <v>102010101</v>
      </c>
      <c r="H372" s="44" t="s">
        <v>3538</v>
      </c>
      <c r="I372" s="40" t="s">
        <v>61</v>
      </c>
      <c r="J372" s="40"/>
      <c r="K372" s="40"/>
      <c r="L372" s="40"/>
      <c r="M372" s="42">
        <v>3830541.2</v>
      </c>
      <c r="N372" s="42">
        <v>2907365.22</v>
      </c>
      <c r="O372" s="42" t="s">
        <v>2588</v>
      </c>
      <c r="P372" s="45">
        <v>923175.98</v>
      </c>
      <c r="Q372" s="42"/>
      <c r="R372" s="45">
        <v>923175.98</v>
      </c>
      <c r="S372" s="39">
        <v>19990930</v>
      </c>
      <c r="T372" s="40"/>
      <c r="U372" s="44" t="s">
        <v>3542</v>
      </c>
      <c r="V372" s="46">
        <v>30</v>
      </c>
      <c r="W372" s="44">
        <v>19</v>
      </c>
      <c r="X372" s="40"/>
      <c r="Y372" s="40"/>
      <c r="Z372" s="40"/>
      <c r="AA372" s="40" t="s">
        <v>3536</v>
      </c>
      <c r="AB372" s="40" t="s">
        <v>3537</v>
      </c>
      <c r="AC372" s="1" t="s">
        <v>58</v>
      </c>
    </row>
    <row r="373" ht="15" customHeight="1" spans="1:29">
      <c r="A373" s="39">
        <v>6080</v>
      </c>
      <c r="B373" s="39" t="s">
        <v>46</v>
      </c>
      <c r="C373" s="44">
        <v>12000002232</v>
      </c>
      <c r="D373" s="40">
        <v>0</v>
      </c>
      <c r="E373" s="44" t="s">
        <v>3533</v>
      </c>
      <c r="F373" s="40" t="s">
        <v>3138</v>
      </c>
      <c r="G373" s="44">
        <v>1021801</v>
      </c>
      <c r="H373" s="44" t="s">
        <v>3534</v>
      </c>
      <c r="I373" s="40" t="s">
        <v>61</v>
      </c>
      <c r="J373" s="40"/>
      <c r="K373" s="40"/>
      <c r="L373" s="40"/>
      <c r="M373" s="42">
        <v>474886.27</v>
      </c>
      <c r="N373" s="42">
        <v>460639.68</v>
      </c>
      <c r="O373" s="42" t="s">
        <v>2588</v>
      </c>
      <c r="P373" s="45">
        <v>14246.59</v>
      </c>
      <c r="Q373" s="42"/>
      <c r="R373" s="45">
        <v>14246.59</v>
      </c>
      <c r="S373" s="39">
        <v>19990930</v>
      </c>
      <c r="T373" s="40"/>
      <c r="U373" s="44" t="s">
        <v>3543</v>
      </c>
      <c r="V373" s="46">
        <v>40</v>
      </c>
      <c r="W373" s="44">
        <v>19</v>
      </c>
      <c r="X373" s="40"/>
      <c r="Y373" s="40"/>
      <c r="Z373" s="40"/>
      <c r="AA373" s="40" t="s">
        <v>3536</v>
      </c>
      <c r="AB373" s="40" t="s">
        <v>3537</v>
      </c>
      <c r="AC373" s="1" t="s">
        <v>58</v>
      </c>
    </row>
    <row r="374" ht="15" customHeight="1" spans="1:29">
      <c r="A374" s="39">
        <v>6081</v>
      </c>
      <c r="B374" s="39" t="s">
        <v>46</v>
      </c>
      <c r="C374" s="44">
        <v>12000002233</v>
      </c>
      <c r="D374" s="40">
        <v>0</v>
      </c>
      <c r="E374" s="44" t="s">
        <v>3538</v>
      </c>
      <c r="F374" s="40" t="s">
        <v>3138</v>
      </c>
      <c r="G374" s="44">
        <v>102010101</v>
      </c>
      <c r="H374" s="44" t="s">
        <v>3538</v>
      </c>
      <c r="I374" s="40" t="s">
        <v>61</v>
      </c>
      <c r="J374" s="40"/>
      <c r="K374" s="40"/>
      <c r="L374" s="40"/>
      <c r="M374" s="42">
        <v>3278932.07</v>
      </c>
      <c r="N374" s="42">
        <v>3180564.11</v>
      </c>
      <c r="O374" s="42" t="s">
        <v>2588</v>
      </c>
      <c r="P374" s="45">
        <v>98367.96</v>
      </c>
      <c r="Q374" s="42"/>
      <c r="R374" s="45">
        <v>98367.96</v>
      </c>
      <c r="S374" s="39">
        <v>19990930</v>
      </c>
      <c r="T374" s="40"/>
      <c r="U374" s="44" t="s">
        <v>3544</v>
      </c>
      <c r="V374" s="46">
        <v>30</v>
      </c>
      <c r="W374" s="44">
        <v>19</v>
      </c>
      <c r="X374" s="40"/>
      <c r="Y374" s="40"/>
      <c r="Z374" s="40"/>
      <c r="AA374" s="40" t="s">
        <v>3536</v>
      </c>
      <c r="AB374" s="40" t="s">
        <v>3537</v>
      </c>
      <c r="AC374" s="1" t="s">
        <v>58</v>
      </c>
    </row>
    <row r="375" ht="15" customHeight="1" spans="1:29">
      <c r="A375" s="39">
        <v>6082</v>
      </c>
      <c r="B375" s="39" t="s">
        <v>46</v>
      </c>
      <c r="C375" s="44">
        <v>12000002234</v>
      </c>
      <c r="D375" s="40">
        <v>0</v>
      </c>
      <c r="E375" s="44" t="s">
        <v>3533</v>
      </c>
      <c r="F375" s="40" t="s">
        <v>3138</v>
      </c>
      <c r="G375" s="44">
        <v>1021801</v>
      </c>
      <c r="H375" s="44" t="s">
        <v>3534</v>
      </c>
      <c r="I375" s="40" t="s">
        <v>61</v>
      </c>
      <c r="J375" s="40"/>
      <c r="K375" s="40"/>
      <c r="L375" s="40"/>
      <c r="M375" s="42">
        <v>136996.4</v>
      </c>
      <c r="N375" s="42">
        <v>132886.51</v>
      </c>
      <c r="O375" s="42" t="s">
        <v>2588</v>
      </c>
      <c r="P375" s="45">
        <v>4109.89</v>
      </c>
      <c r="Q375" s="42"/>
      <c r="R375" s="45">
        <v>4109.89</v>
      </c>
      <c r="S375" s="39">
        <v>19990930</v>
      </c>
      <c r="T375" s="40"/>
      <c r="U375" s="44" t="s">
        <v>3545</v>
      </c>
      <c r="V375" s="46">
        <v>40</v>
      </c>
      <c r="W375" s="44">
        <v>19</v>
      </c>
      <c r="X375" s="40"/>
      <c r="Y375" s="40"/>
      <c r="Z375" s="40"/>
      <c r="AA375" s="40" t="s">
        <v>3536</v>
      </c>
      <c r="AB375" s="40" t="s">
        <v>3537</v>
      </c>
      <c r="AC375" s="1" t="s">
        <v>58</v>
      </c>
    </row>
    <row r="376" ht="15" customHeight="1" spans="1:29">
      <c r="A376" s="39">
        <v>6083</v>
      </c>
      <c r="B376" s="39" t="s">
        <v>46</v>
      </c>
      <c r="C376" s="44">
        <v>12000002235</v>
      </c>
      <c r="D376" s="40">
        <v>0</v>
      </c>
      <c r="E376" s="44" t="s">
        <v>3538</v>
      </c>
      <c r="F376" s="40" t="s">
        <v>3138</v>
      </c>
      <c r="G376" s="44">
        <v>102010101</v>
      </c>
      <c r="H376" s="44" t="s">
        <v>3538</v>
      </c>
      <c r="I376" s="40" t="s">
        <v>61</v>
      </c>
      <c r="J376" s="40"/>
      <c r="K376" s="40"/>
      <c r="L376" s="40"/>
      <c r="M376" s="42">
        <v>92416.32</v>
      </c>
      <c r="N376" s="42">
        <v>89643.83</v>
      </c>
      <c r="O376" s="42" t="s">
        <v>2588</v>
      </c>
      <c r="P376" s="45">
        <v>2772.49</v>
      </c>
      <c r="Q376" s="42"/>
      <c r="R376" s="45">
        <v>2772.49</v>
      </c>
      <c r="S376" s="39">
        <v>19811230</v>
      </c>
      <c r="T376" s="40"/>
      <c r="U376" s="44" t="s">
        <v>3546</v>
      </c>
      <c r="V376" s="46">
        <v>30</v>
      </c>
      <c r="W376" s="44">
        <v>37</v>
      </c>
      <c r="X376" s="40" t="s">
        <v>2590</v>
      </c>
      <c r="Y376" s="40"/>
      <c r="Z376" s="40"/>
      <c r="AA376" s="40" t="s">
        <v>3144</v>
      </c>
      <c r="AB376" s="40" t="s">
        <v>3537</v>
      </c>
      <c r="AC376" s="1" t="s">
        <v>58</v>
      </c>
    </row>
  </sheetData>
  <autoFilter xmlns:etc="http://www.wps.cn/officeDocument/2017/etCustomData" ref="A1:AC376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484"/>
  <sheetViews>
    <sheetView workbookViewId="0">
      <selection activeCell="A1" sqref="A1"/>
    </sheetView>
  </sheetViews>
  <sheetFormatPr defaultColWidth="9" defaultRowHeight="15.6" customHeight="1"/>
  <cols>
    <col min="1" max="1" width="4.66666666666667" style="1" customWidth="1"/>
    <col min="2" max="2" width="11" style="1" customWidth="1"/>
    <col min="3" max="3" width="15.775" style="1" customWidth="1"/>
    <col min="4" max="4" width="14.6666666666667" style="1" customWidth="1"/>
    <col min="8" max="8" width="9.225" style="1" customWidth="1"/>
    <col min="9" max="9" width="12.3333333333333" style="1" customWidth="1"/>
    <col min="11" max="11" width="21" style="1" customWidth="1"/>
    <col min="13" max="13" width="13.6666666666667" style="1" customWidth="1"/>
    <col min="15" max="16" width="12.6666666666667" style="1" customWidth="1"/>
  </cols>
  <sheetData>
    <row r="1" ht="15" customHeight="1" spans="1:14">
      <c r="A1" s="2" t="s">
        <v>0</v>
      </c>
      <c r="B1" s="2" t="s">
        <v>72</v>
      </c>
      <c r="C1" s="3" t="s">
        <v>73</v>
      </c>
      <c r="D1" s="3" t="s">
        <v>74</v>
      </c>
      <c r="E1" s="4" t="s">
        <v>78</v>
      </c>
      <c r="F1" s="2" t="s">
        <v>2366</v>
      </c>
      <c r="G1" s="2" t="s">
        <v>3547</v>
      </c>
      <c r="H1" s="2" t="s">
        <v>3548</v>
      </c>
      <c r="I1" s="14" t="s">
        <v>2287</v>
      </c>
      <c r="J1" s="15" t="s">
        <v>3549</v>
      </c>
      <c r="K1" s="2" t="s">
        <v>262</v>
      </c>
      <c r="L1" s="2" t="s">
        <v>3550</v>
      </c>
      <c r="M1" s="2" t="s">
        <v>3551</v>
      </c>
      <c r="N1" s="2" t="s">
        <v>3552</v>
      </c>
    </row>
    <row r="2" ht="15" customHeight="1" spans="1:16">
      <c r="A2" s="5">
        <v>1</v>
      </c>
      <c r="B2" s="6">
        <v>21000135435</v>
      </c>
      <c r="C2" s="7" t="s">
        <v>2814</v>
      </c>
      <c r="D2" s="7" t="s">
        <v>3553</v>
      </c>
      <c r="E2" s="8"/>
      <c r="F2" s="9"/>
      <c r="G2" s="6">
        <v>9</v>
      </c>
      <c r="H2" s="6">
        <v>20101130</v>
      </c>
      <c r="I2" s="16">
        <v>429.5</v>
      </c>
      <c r="J2" s="17"/>
      <c r="K2" s="11" t="s">
        <v>3554</v>
      </c>
      <c r="L2" s="18">
        <v>1</v>
      </c>
      <c r="M2" s="19"/>
      <c r="N2" s="20" t="s">
        <v>3555</v>
      </c>
      <c r="O2" s="1">
        <v>21000087020</v>
      </c>
      <c r="P2" s="1" t="e">
        <f t="shared" ref="P2:P65" si="0">VLOOKUP(O2,B:D,1,0)</f>
        <v>#N/A</v>
      </c>
    </row>
    <row r="3" ht="15" customHeight="1" spans="1:16">
      <c r="A3" s="5">
        <v>2</v>
      </c>
      <c r="B3" s="6">
        <v>21000105615</v>
      </c>
      <c r="C3" s="7" t="s">
        <v>2529</v>
      </c>
      <c r="D3" s="7" t="s">
        <v>3556</v>
      </c>
      <c r="E3" s="10"/>
      <c r="F3" s="11"/>
      <c r="G3" s="6">
        <v>11</v>
      </c>
      <c r="H3" s="6">
        <v>20080831</v>
      </c>
      <c r="I3" s="16">
        <v>76.92</v>
      </c>
      <c r="J3" s="21"/>
      <c r="K3" s="11" t="s">
        <v>3554</v>
      </c>
      <c r="L3" s="18">
        <v>2</v>
      </c>
      <c r="M3" s="22"/>
      <c r="N3" s="20" t="s">
        <v>3555</v>
      </c>
      <c r="O3" s="1">
        <v>21000105659</v>
      </c>
      <c r="P3" s="1" t="e">
        <f t="shared" si="0"/>
        <v>#N/A</v>
      </c>
    </row>
    <row r="4" ht="15" customHeight="1" spans="1:16">
      <c r="A4" s="5">
        <v>3</v>
      </c>
      <c r="B4" s="6">
        <v>21000066599</v>
      </c>
      <c r="C4" s="7" t="s">
        <v>813</v>
      </c>
      <c r="D4" s="7" t="s">
        <v>211</v>
      </c>
      <c r="E4" s="10"/>
      <c r="F4" s="11"/>
      <c r="G4" s="6">
        <v>7</v>
      </c>
      <c r="H4" s="6">
        <v>20121210</v>
      </c>
      <c r="I4" s="16">
        <v>6837.61</v>
      </c>
      <c r="J4" s="21"/>
      <c r="K4" s="11" t="s">
        <v>3554</v>
      </c>
      <c r="L4" s="18">
        <v>3</v>
      </c>
      <c r="M4" s="22"/>
      <c r="N4" s="20" t="s">
        <v>3555</v>
      </c>
      <c r="O4" s="1">
        <v>21000105244</v>
      </c>
      <c r="P4" s="1" t="e">
        <f t="shared" si="0"/>
        <v>#N/A</v>
      </c>
    </row>
    <row r="5" ht="15" customHeight="1" spans="1:16">
      <c r="A5" s="5">
        <v>4</v>
      </c>
      <c r="B5" s="6">
        <v>21000115901</v>
      </c>
      <c r="C5" s="7" t="s">
        <v>3198</v>
      </c>
      <c r="D5" s="7" t="s">
        <v>3557</v>
      </c>
      <c r="E5" s="10"/>
      <c r="F5" s="11"/>
      <c r="G5" s="6">
        <v>8</v>
      </c>
      <c r="H5" s="6" t="s">
        <v>3558</v>
      </c>
      <c r="I5" s="16">
        <v>45</v>
      </c>
      <c r="J5" s="21"/>
      <c r="K5" s="11" t="s">
        <v>3559</v>
      </c>
      <c r="L5" s="18">
        <v>4</v>
      </c>
      <c r="M5" s="22"/>
      <c r="N5" s="20" t="s">
        <v>3555</v>
      </c>
      <c r="O5" s="1">
        <v>21000069738</v>
      </c>
      <c r="P5" s="1" t="e">
        <f t="shared" si="0"/>
        <v>#N/A</v>
      </c>
    </row>
    <row r="6" ht="15" customHeight="1" spans="1:16">
      <c r="A6" s="5">
        <v>5</v>
      </c>
      <c r="B6" s="6">
        <v>21000116456</v>
      </c>
      <c r="C6" s="7" t="s">
        <v>3560</v>
      </c>
      <c r="D6" s="7" t="s">
        <v>3561</v>
      </c>
      <c r="E6" s="10"/>
      <c r="F6" s="11"/>
      <c r="G6" s="6">
        <v>8</v>
      </c>
      <c r="H6" s="6" t="s">
        <v>3558</v>
      </c>
      <c r="I6" s="16">
        <v>150</v>
      </c>
      <c r="J6" s="21"/>
      <c r="K6" s="11" t="s">
        <v>3559</v>
      </c>
      <c r="L6" s="18">
        <v>5</v>
      </c>
      <c r="M6" s="22" t="s">
        <v>332</v>
      </c>
      <c r="N6" s="20" t="s">
        <v>3555</v>
      </c>
      <c r="O6" s="1">
        <v>21000069742</v>
      </c>
      <c r="P6" s="1" t="e">
        <f t="shared" si="0"/>
        <v>#N/A</v>
      </c>
    </row>
    <row r="7" ht="15" customHeight="1" spans="1:16">
      <c r="A7" s="5">
        <v>6</v>
      </c>
      <c r="B7" s="6">
        <v>21000116082</v>
      </c>
      <c r="C7" s="7" t="s">
        <v>3560</v>
      </c>
      <c r="D7" s="7" t="s">
        <v>3562</v>
      </c>
      <c r="E7" s="10"/>
      <c r="F7" s="11"/>
      <c r="G7" s="6">
        <v>8</v>
      </c>
      <c r="H7" s="6" t="s">
        <v>3558</v>
      </c>
      <c r="I7" s="16">
        <v>150</v>
      </c>
      <c r="J7" s="21"/>
      <c r="K7" s="11" t="s">
        <v>3559</v>
      </c>
      <c r="L7" s="18">
        <v>6</v>
      </c>
      <c r="M7" s="22" t="s">
        <v>332</v>
      </c>
      <c r="N7" s="20" t="s">
        <v>3555</v>
      </c>
      <c r="O7" s="1">
        <v>21000069743</v>
      </c>
      <c r="P7" s="1" t="e">
        <f t="shared" si="0"/>
        <v>#N/A</v>
      </c>
    </row>
    <row r="8" ht="15" customHeight="1" spans="1:16">
      <c r="A8" s="5">
        <v>7</v>
      </c>
      <c r="B8" s="6">
        <v>21000116461</v>
      </c>
      <c r="C8" s="7" t="s">
        <v>3117</v>
      </c>
      <c r="D8" s="7" t="s">
        <v>2793</v>
      </c>
      <c r="E8" s="10"/>
      <c r="F8" s="11"/>
      <c r="G8" s="6">
        <v>8</v>
      </c>
      <c r="H8" s="6" t="s">
        <v>3558</v>
      </c>
      <c r="I8" s="16">
        <v>45</v>
      </c>
      <c r="J8" s="21"/>
      <c r="K8" s="11" t="s">
        <v>3559</v>
      </c>
      <c r="L8" s="18">
        <v>7</v>
      </c>
      <c r="M8" s="22"/>
      <c r="N8" s="20" t="s">
        <v>3555</v>
      </c>
      <c r="O8" s="1">
        <v>21000105311</v>
      </c>
      <c r="P8" s="1" t="e">
        <f t="shared" si="0"/>
        <v>#N/A</v>
      </c>
    </row>
    <row r="9" ht="15" customHeight="1" spans="1:16">
      <c r="A9" s="5">
        <v>8</v>
      </c>
      <c r="B9" s="6">
        <v>21000116458</v>
      </c>
      <c r="C9" s="7" t="s">
        <v>1011</v>
      </c>
      <c r="D9" s="7" t="s">
        <v>3563</v>
      </c>
      <c r="E9" s="10"/>
      <c r="F9" s="11"/>
      <c r="G9" s="6">
        <v>8</v>
      </c>
      <c r="H9" s="6" t="s">
        <v>3558</v>
      </c>
      <c r="I9" s="16">
        <v>45</v>
      </c>
      <c r="J9" s="21"/>
      <c r="K9" s="11" t="s">
        <v>3559</v>
      </c>
      <c r="L9" s="18">
        <v>8</v>
      </c>
      <c r="M9" s="22"/>
      <c r="N9" s="20" t="s">
        <v>3555</v>
      </c>
      <c r="O9" s="1">
        <v>21000115985</v>
      </c>
      <c r="P9" s="1" t="e">
        <f t="shared" si="0"/>
        <v>#N/A</v>
      </c>
    </row>
    <row r="10" ht="15" customHeight="1" spans="1:16">
      <c r="A10" s="5">
        <v>9</v>
      </c>
      <c r="B10" s="6">
        <v>21000116459</v>
      </c>
      <c r="C10" s="7" t="s">
        <v>1011</v>
      </c>
      <c r="D10" s="7" t="s">
        <v>3564</v>
      </c>
      <c r="E10" s="10"/>
      <c r="F10" s="11"/>
      <c r="G10" s="6">
        <v>8</v>
      </c>
      <c r="H10" s="6" t="s">
        <v>3558</v>
      </c>
      <c r="I10" s="16">
        <v>45</v>
      </c>
      <c r="J10" s="21"/>
      <c r="K10" s="11" t="s">
        <v>3559</v>
      </c>
      <c r="L10" s="18">
        <v>9</v>
      </c>
      <c r="M10" s="22"/>
      <c r="N10" s="20" t="s">
        <v>3555</v>
      </c>
      <c r="O10" s="1">
        <v>21000116243</v>
      </c>
      <c r="P10" s="1" t="e">
        <f t="shared" si="0"/>
        <v>#N/A</v>
      </c>
    </row>
    <row r="11" ht="15" customHeight="1" spans="1:16">
      <c r="A11" s="5">
        <v>10</v>
      </c>
      <c r="B11" s="6">
        <v>21000116335</v>
      </c>
      <c r="C11" s="7" t="s">
        <v>2529</v>
      </c>
      <c r="D11" s="7" t="s">
        <v>3565</v>
      </c>
      <c r="E11" s="10"/>
      <c r="F11" s="11"/>
      <c r="G11" s="6">
        <v>19</v>
      </c>
      <c r="H11" s="6" t="s">
        <v>3566</v>
      </c>
      <c r="I11" s="16">
        <v>42</v>
      </c>
      <c r="J11" s="21"/>
      <c r="K11" s="11" t="s">
        <v>3567</v>
      </c>
      <c r="L11" s="18">
        <v>10</v>
      </c>
      <c r="M11" s="22"/>
      <c r="N11" s="20" t="s">
        <v>3555</v>
      </c>
      <c r="O11" s="1">
        <v>21000105351</v>
      </c>
      <c r="P11" s="1" t="e">
        <f t="shared" si="0"/>
        <v>#N/A</v>
      </c>
    </row>
    <row r="12" ht="15" customHeight="1" spans="1:16">
      <c r="A12" s="5">
        <v>11</v>
      </c>
      <c r="B12" s="6">
        <v>21000116466</v>
      </c>
      <c r="C12" s="7" t="s">
        <v>3117</v>
      </c>
      <c r="D12" s="7" t="s">
        <v>2793</v>
      </c>
      <c r="E12" s="10"/>
      <c r="F12" s="11"/>
      <c r="G12" s="6">
        <v>8</v>
      </c>
      <c r="H12" s="6" t="s">
        <v>3558</v>
      </c>
      <c r="I12" s="16">
        <v>45</v>
      </c>
      <c r="J12" s="21"/>
      <c r="K12" s="11" t="s">
        <v>3568</v>
      </c>
      <c r="L12" s="18">
        <v>11</v>
      </c>
      <c r="M12" s="22"/>
      <c r="N12" s="20" t="s">
        <v>3555</v>
      </c>
      <c r="O12" s="1">
        <v>21000106234</v>
      </c>
      <c r="P12" s="1" t="e">
        <f t="shared" si="0"/>
        <v>#N/A</v>
      </c>
    </row>
    <row r="13" ht="15" customHeight="1" spans="1:16">
      <c r="A13" s="5">
        <v>12</v>
      </c>
      <c r="B13" s="6">
        <v>21000072531</v>
      </c>
      <c r="C13" s="7" t="s">
        <v>2529</v>
      </c>
      <c r="D13" s="7" t="s">
        <v>3569</v>
      </c>
      <c r="E13" s="10"/>
      <c r="F13" s="11"/>
      <c r="G13" s="6">
        <v>6</v>
      </c>
      <c r="H13" s="6" t="s">
        <v>2443</v>
      </c>
      <c r="I13" s="16">
        <v>2564.1</v>
      </c>
      <c r="J13" s="21"/>
      <c r="K13" s="11" t="s">
        <v>3568</v>
      </c>
      <c r="L13" s="18">
        <v>12</v>
      </c>
      <c r="M13" s="22"/>
      <c r="N13" s="20" t="s">
        <v>3555</v>
      </c>
      <c r="O13" s="1">
        <v>21000106235</v>
      </c>
      <c r="P13" s="1" t="e">
        <f t="shared" si="0"/>
        <v>#N/A</v>
      </c>
    </row>
    <row r="14" ht="15" customHeight="1" spans="1:16">
      <c r="A14" s="5">
        <v>13</v>
      </c>
      <c r="B14" s="6">
        <v>21000116476</v>
      </c>
      <c r="C14" s="7" t="s">
        <v>1011</v>
      </c>
      <c r="D14" s="7" t="s">
        <v>3570</v>
      </c>
      <c r="E14" s="10"/>
      <c r="F14" s="11"/>
      <c r="G14" s="6">
        <v>8</v>
      </c>
      <c r="H14" s="6" t="s">
        <v>3558</v>
      </c>
      <c r="I14" s="16">
        <v>45</v>
      </c>
      <c r="J14" s="21"/>
      <c r="K14" s="11" t="s">
        <v>3571</v>
      </c>
      <c r="L14" s="18">
        <v>13</v>
      </c>
      <c r="M14" s="22"/>
      <c r="N14" s="20" t="s">
        <v>3555</v>
      </c>
      <c r="O14" s="1">
        <v>21000106240</v>
      </c>
      <c r="P14" s="1" t="e">
        <f t="shared" si="0"/>
        <v>#N/A</v>
      </c>
    </row>
    <row r="15" ht="15" customHeight="1" spans="1:16">
      <c r="A15" s="5">
        <v>14</v>
      </c>
      <c r="B15" s="6">
        <v>21000116467</v>
      </c>
      <c r="C15" s="7" t="s">
        <v>3117</v>
      </c>
      <c r="D15" s="7" t="s">
        <v>2793</v>
      </c>
      <c r="E15" s="10"/>
      <c r="F15" s="11"/>
      <c r="G15" s="6">
        <v>8</v>
      </c>
      <c r="H15" s="6" t="s">
        <v>3558</v>
      </c>
      <c r="I15" s="16">
        <v>45</v>
      </c>
      <c r="J15" s="21"/>
      <c r="K15" s="11" t="s">
        <v>3572</v>
      </c>
      <c r="L15" s="18">
        <v>14</v>
      </c>
      <c r="M15" s="22"/>
      <c r="N15" s="20" t="s">
        <v>3555</v>
      </c>
      <c r="O15" s="1">
        <v>21000033462</v>
      </c>
      <c r="P15" s="1" t="e">
        <f t="shared" si="0"/>
        <v>#N/A</v>
      </c>
    </row>
    <row r="16" ht="15" customHeight="1" spans="1:16">
      <c r="A16" s="5">
        <v>15</v>
      </c>
      <c r="B16" s="6">
        <v>21000116471</v>
      </c>
      <c r="C16" s="7" t="s">
        <v>3117</v>
      </c>
      <c r="D16" s="7" t="s">
        <v>2793</v>
      </c>
      <c r="E16" s="10"/>
      <c r="F16" s="11"/>
      <c r="G16" s="6">
        <v>8</v>
      </c>
      <c r="H16" s="6" t="s">
        <v>3558</v>
      </c>
      <c r="I16" s="16">
        <v>45</v>
      </c>
      <c r="J16" s="21"/>
      <c r="K16" s="11" t="s">
        <v>3572</v>
      </c>
      <c r="L16" s="18">
        <v>15</v>
      </c>
      <c r="M16" s="22"/>
      <c r="N16" s="20" t="s">
        <v>3555</v>
      </c>
      <c r="O16" s="1">
        <v>21000105195</v>
      </c>
      <c r="P16" s="1" t="e">
        <f t="shared" si="0"/>
        <v>#N/A</v>
      </c>
    </row>
    <row r="17" ht="15" customHeight="1" spans="1:16">
      <c r="A17" s="5">
        <v>16</v>
      </c>
      <c r="B17" s="6">
        <v>21000073708</v>
      </c>
      <c r="C17" s="7" t="s">
        <v>2529</v>
      </c>
      <c r="D17" s="7" t="s">
        <v>3573</v>
      </c>
      <c r="E17" s="10"/>
      <c r="F17" s="11"/>
      <c r="G17" s="6">
        <v>6</v>
      </c>
      <c r="H17" s="6" t="s">
        <v>3574</v>
      </c>
      <c r="I17" s="16">
        <v>2564.1</v>
      </c>
      <c r="J17" s="21"/>
      <c r="K17" s="11" t="s">
        <v>3572</v>
      </c>
      <c r="L17" s="18">
        <v>16</v>
      </c>
      <c r="M17" s="22"/>
      <c r="N17" s="20" t="s">
        <v>3555</v>
      </c>
      <c r="O17" s="1">
        <v>21000033477</v>
      </c>
      <c r="P17" s="1" t="e">
        <f t="shared" si="0"/>
        <v>#N/A</v>
      </c>
    </row>
    <row r="18" ht="15" customHeight="1" spans="1:16">
      <c r="A18" s="5">
        <v>17</v>
      </c>
      <c r="B18" s="6">
        <v>21000018071</v>
      </c>
      <c r="C18" s="7" t="s">
        <v>1036</v>
      </c>
      <c r="D18" s="7" t="s">
        <v>108</v>
      </c>
      <c r="E18" s="10"/>
      <c r="F18" s="11"/>
      <c r="G18" s="6">
        <v>11</v>
      </c>
      <c r="H18" s="6" t="s">
        <v>2525</v>
      </c>
      <c r="I18" s="16">
        <v>7480</v>
      </c>
      <c r="J18" s="21"/>
      <c r="K18" s="11" t="s">
        <v>3575</v>
      </c>
      <c r="L18" s="18">
        <v>17</v>
      </c>
      <c r="M18" s="22" t="s">
        <v>332</v>
      </c>
      <c r="N18" s="20" t="s">
        <v>3555</v>
      </c>
      <c r="O18" s="1">
        <v>21000105177</v>
      </c>
      <c r="P18" s="1" t="e">
        <f t="shared" si="0"/>
        <v>#N/A</v>
      </c>
    </row>
    <row r="19" ht="15" customHeight="1" spans="1:16">
      <c r="A19" s="5">
        <v>18</v>
      </c>
      <c r="B19" s="6">
        <v>21000116462</v>
      </c>
      <c r="C19" s="7" t="s">
        <v>3117</v>
      </c>
      <c r="D19" s="7" t="s">
        <v>2793</v>
      </c>
      <c r="E19" s="10"/>
      <c r="F19" s="11"/>
      <c r="G19" s="6">
        <v>8</v>
      </c>
      <c r="H19" s="6" t="s">
        <v>3558</v>
      </c>
      <c r="I19" s="16">
        <v>45</v>
      </c>
      <c r="J19" s="21"/>
      <c r="K19" s="11" t="s">
        <v>3575</v>
      </c>
      <c r="L19" s="18">
        <v>18</v>
      </c>
      <c r="M19" s="22"/>
      <c r="N19" s="20" t="s">
        <v>3555</v>
      </c>
      <c r="O19" s="1">
        <v>21000105178</v>
      </c>
      <c r="P19" s="1" t="e">
        <f t="shared" si="0"/>
        <v>#N/A</v>
      </c>
    </row>
    <row r="20" ht="15" customHeight="1" spans="1:16">
      <c r="A20" s="5">
        <v>19</v>
      </c>
      <c r="B20" s="6">
        <v>21000116083</v>
      </c>
      <c r="C20" s="7" t="s">
        <v>3560</v>
      </c>
      <c r="D20" s="7" t="s">
        <v>3576</v>
      </c>
      <c r="E20" s="10"/>
      <c r="F20" s="11"/>
      <c r="G20" s="6">
        <v>8</v>
      </c>
      <c r="H20" s="6" t="s">
        <v>3558</v>
      </c>
      <c r="I20" s="16">
        <v>150</v>
      </c>
      <c r="J20" s="21"/>
      <c r="K20" s="11" t="s">
        <v>3575</v>
      </c>
      <c r="L20" s="18">
        <v>19</v>
      </c>
      <c r="M20" s="22" t="s">
        <v>332</v>
      </c>
      <c r="N20" s="20" t="s">
        <v>3555</v>
      </c>
      <c r="O20" s="1">
        <v>21000105179</v>
      </c>
      <c r="P20" s="1" t="e">
        <f t="shared" si="0"/>
        <v>#N/A</v>
      </c>
    </row>
    <row r="21" ht="15" customHeight="1" spans="1:16">
      <c r="A21" s="5">
        <v>20</v>
      </c>
      <c r="B21" s="6">
        <v>21000115910</v>
      </c>
      <c r="C21" s="7" t="s">
        <v>3198</v>
      </c>
      <c r="D21" s="7" t="s">
        <v>3577</v>
      </c>
      <c r="E21" s="10"/>
      <c r="F21" s="11"/>
      <c r="G21" s="6">
        <v>8</v>
      </c>
      <c r="H21" s="6" t="s">
        <v>3558</v>
      </c>
      <c r="I21" s="16">
        <v>45</v>
      </c>
      <c r="J21" s="21"/>
      <c r="K21" s="11" t="s">
        <v>3578</v>
      </c>
      <c r="L21" s="18">
        <v>20</v>
      </c>
      <c r="M21" s="22"/>
      <c r="N21" s="20" t="s">
        <v>3555</v>
      </c>
      <c r="O21" s="1">
        <v>21000105183</v>
      </c>
      <c r="P21" s="1" t="e">
        <f t="shared" si="0"/>
        <v>#N/A</v>
      </c>
    </row>
    <row r="22" ht="15" customHeight="1" spans="1:16">
      <c r="A22" s="5">
        <v>21</v>
      </c>
      <c r="B22" s="6">
        <v>21000116470</v>
      </c>
      <c r="C22" s="7" t="s">
        <v>3117</v>
      </c>
      <c r="D22" s="7" t="s">
        <v>2793</v>
      </c>
      <c r="E22" s="10"/>
      <c r="F22" s="11"/>
      <c r="G22" s="6">
        <v>8</v>
      </c>
      <c r="H22" s="6" t="s">
        <v>3558</v>
      </c>
      <c r="I22" s="16">
        <v>45</v>
      </c>
      <c r="J22" s="21"/>
      <c r="K22" s="11" t="s">
        <v>2504</v>
      </c>
      <c r="L22" s="18">
        <v>21</v>
      </c>
      <c r="M22" s="22"/>
      <c r="N22" s="20" t="s">
        <v>3555</v>
      </c>
      <c r="O22" s="1">
        <v>21000105184</v>
      </c>
      <c r="P22" s="1" t="e">
        <f t="shared" si="0"/>
        <v>#N/A</v>
      </c>
    </row>
    <row r="23" ht="15" customHeight="1" spans="1:16">
      <c r="A23" s="5">
        <v>22</v>
      </c>
      <c r="B23" s="6">
        <v>21000116468</v>
      </c>
      <c r="C23" s="7" t="s">
        <v>3117</v>
      </c>
      <c r="D23" s="7" t="s">
        <v>2793</v>
      </c>
      <c r="E23" s="10"/>
      <c r="F23" s="11"/>
      <c r="G23" s="6">
        <v>8</v>
      </c>
      <c r="H23" s="6" t="s">
        <v>3558</v>
      </c>
      <c r="I23" s="16">
        <v>45</v>
      </c>
      <c r="J23" s="21"/>
      <c r="K23" s="11" t="s">
        <v>2504</v>
      </c>
      <c r="L23" s="18">
        <v>22</v>
      </c>
      <c r="M23" s="22"/>
      <c r="N23" s="20" t="s">
        <v>3555</v>
      </c>
      <c r="O23" s="1">
        <v>21000105185</v>
      </c>
      <c r="P23" s="1" t="e">
        <f t="shared" si="0"/>
        <v>#N/A</v>
      </c>
    </row>
    <row r="24" ht="15" customHeight="1" spans="1:16">
      <c r="A24" s="5">
        <v>23</v>
      </c>
      <c r="B24" s="6">
        <v>21000116460</v>
      </c>
      <c r="C24" s="7" t="s">
        <v>3117</v>
      </c>
      <c r="D24" s="7" t="s">
        <v>2793</v>
      </c>
      <c r="E24" s="10"/>
      <c r="F24" s="11"/>
      <c r="G24" s="6">
        <v>8</v>
      </c>
      <c r="H24" s="6" t="s">
        <v>3558</v>
      </c>
      <c r="I24" s="16">
        <v>45</v>
      </c>
      <c r="J24" s="21"/>
      <c r="K24" s="11" t="s">
        <v>2504</v>
      </c>
      <c r="L24" s="18">
        <v>23</v>
      </c>
      <c r="M24" s="22"/>
      <c r="N24" s="20" t="s">
        <v>3555</v>
      </c>
      <c r="O24" s="1">
        <v>21000105187</v>
      </c>
      <c r="P24" s="1" t="e">
        <f t="shared" si="0"/>
        <v>#N/A</v>
      </c>
    </row>
    <row r="25" ht="15" customHeight="1" spans="1:16">
      <c r="A25" s="5">
        <v>24</v>
      </c>
      <c r="B25" s="6">
        <v>21000116465</v>
      </c>
      <c r="C25" s="7" t="s">
        <v>3117</v>
      </c>
      <c r="D25" s="7" t="s">
        <v>2793</v>
      </c>
      <c r="E25" s="10"/>
      <c r="F25" s="11"/>
      <c r="G25" s="6">
        <v>8</v>
      </c>
      <c r="H25" s="6" t="s">
        <v>3558</v>
      </c>
      <c r="I25" s="16">
        <v>45</v>
      </c>
      <c r="J25" s="21"/>
      <c r="K25" s="11" t="s">
        <v>2504</v>
      </c>
      <c r="L25" s="18">
        <v>24</v>
      </c>
      <c r="M25" s="22"/>
      <c r="N25" s="20" t="s">
        <v>3555</v>
      </c>
      <c r="O25" s="1">
        <v>21000105196</v>
      </c>
      <c r="P25" s="1" t="e">
        <f t="shared" si="0"/>
        <v>#N/A</v>
      </c>
    </row>
    <row r="26" ht="15" customHeight="1" spans="1:16">
      <c r="A26" s="5">
        <v>25</v>
      </c>
      <c r="B26" s="6">
        <v>21000072530</v>
      </c>
      <c r="C26" s="7" t="s">
        <v>2529</v>
      </c>
      <c r="D26" s="7" t="s">
        <v>3569</v>
      </c>
      <c r="E26" s="10"/>
      <c r="F26" s="11"/>
      <c r="G26" s="6">
        <v>6</v>
      </c>
      <c r="H26" s="6" t="s">
        <v>2443</v>
      </c>
      <c r="I26" s="16">
        <v>2564.1</v>
      </c>
      <c r="J26" s="21"/>
      <c r="K26" s="11" t="s">
        <v>2504</v>
      </c>
      <c r="L26" s="18">
        <v>25</v>
      </c>
      <c r="M26" s="22"/>
      <c r="N26" s="20" t="s">
        <v>3555</v>
      </c>
      <c r="O26" s="1">
        <v>21000105197</v>
      </c>
      <c r="P26" s="1" t="e">
        <f t="shared" si="0"/>
        <v>#N/A</v>
      </c>
    </row>
    <row r="27" ht="15" customHeight="1" spans="1:16">
      <c r="A27" s="5">
        <v>26</v>
      </c>
      <c r="B27" s="6">
        <v>21000116084</v>
      </c>
      <c r="C27" s="7" t="s">
        <v>3560</v>
      </c>
      <c r="D27" s="7" t="s">
        <v>3562</v>
      </c>
      <c r="E27" s="10"/>
      <c r="F27" s="11"/>
      <c r="G27" s="6">
        <v>8</v>
      </c>
      <c r="H27" s="6" t="s">
        <v>3558</v>
      </c>
      <c r="I27" s="16">
        <v>150</v>
      </c>
      <c r="J27" s="21"/>
      <c r="K27" s="11" t="s">
        <v>3579</v>
      </c>
      <c r="L27" s="18">
        <v>26</v>
      </c>
      <c r="M27" s="22" t="s">
        <v>332</v>
      </c>
      <c r="N27" s="20" t="s">
        <v>3555</v>
      </c>
      <c r="O27" s="1">
        <v>21000033478</v>
      </c>
      <c r="P27" s="1" t="e">
        <f t="shared" si="0"/>
        <v>#N/A</v>
      </c>
    </row>
    <row r="28" ht="15" customHeight="1" spans="1:16">
      <c r="A28" s="5">
        <v>27</v>
      </c>
      <c r="B28" s="6">
        <v>21000033599</v>
      </c>
      <c r="C28" s="12" t="s">
        <v>3580</v>
      </c>
      <c r="D28" s="12" t="s">
        <v>3581</v>
      </c>
      <c r="E28" s="10"/>
      <c r="F28" s="11"/>
      <c r="G28" s="13">
        <v>25</v>
      </c>
      <c r="H28" s="6" t="s">
        <v>3582</v>
      </c>
      <c r="I28" s="16" t="s">
        <v>3583</v>
      </c>
      <c r="J28" s="21"/>
      <c r="K28" s="11" t="s">
        <v>3584</v>
      </c>
      <c r="L28" s="18">
        <v>27</v>
      </c>
      <c r="M28" s="22"/>
      <c r="N28" s="20" t="s">
        <v>3555</v>
      </c>
      <c r="O28" s="1">
        <v>21000033718</v>
      </c>
      <c r="P28" s="1" t="e">
        <f t="shared" si="0"/>
        <v>#N/A</v>
      </c>
    </row>
    <row r="29" ht="15" customHeight="1" spans="1:16">
      <c r="A29" s="5">
        <v>28</v>
      </c>
      <c r="B29" s="6">
        <v>21000024474</v>
      </c>
      <c r="C29" s="12" t="s">
        <v>3585</v>
      </c>
      <c r="D29" s="12" t="s">
        <v>3586</v>
      </c>
      <c r="E29" s="10"/>
      <c r="F29" s="11"/>
      <c r="G29" s="13" t="s">
        <v>3587</v>
      </c>
      <c r="H29" s="6">
        <v>19880514</v>
      </c>
      <c r="I29" s="16">
        <v>4100</v>
      </c>
      <c r="J29" s="21"/>
      <c r="K29" s="11" t="s">
        <v>3584</v>
      </c>
      <c r="L29" s="18">
        <v>28</v>
      </c>
      <c r="M29" s="22" t="s">
        <v>3588</v>
      </c>
      <c r="N29" s="20" t="s">
        <v>3555</v>
      </c>
      <c r="O29" s="1">
        <v>21000033720</v>
      </c>
      <c r="P29" s="1" t="e">
        <f t="shared" si="0"/>
        <v>#N/A</v>
      </c>
    </row>
    <row r="30" ht="15" customHeight="1" spans="1:16">
      <c r="A30" s="5">
        <v>29</v>
      </c>
      <c r="B30" s="6">
        <v>21000033744</v>
      </c>
      <c r="C30" s="12" t="s">
        <v>3589</v>
      </c>
      <c r="D30" s="12" t="s">
        <v>3590</v>
      </c>
      <c r="E30" s="10"/>
      <c r="F30" s="11"/>
      <c r="G30" s="13">
        <v>19</v>
      </c>
      <c r="H30" s="6" t="s">
        <v>3591</v>
      </c>
      <c r="I30" s="16">
        <v>350000</v>
      </c>
      <c r="J30" s="21"/>
      <c r="K30" s="11" t="s">
        <v>3584</v>
      </c>
      <c r="L30" s="18">
        <v>29</v>
      </c>
      <c r="M30" s="22"/>
      <c r="N30" s="20" t="s">
        <v>3555</v>
      </c>
      <c r="O30" s="1">
        <v>21000033722</v>
      </c>
      <c r="P30" s="1" t="e">
        <f t="shared" si="0"/>
        <v>#N/A</v>
      </c>
    </row>
    <row r="31" ht="15" customHeight="1" spans="1:16">
      <c r="A31" s="5">
        <v>30</v>
      </c>
      <c r="B31" s="6">
        <v>21000106255</v>
      </c>
      <c r="C31" s="12" t="s">
        <v>2902</v>
      </c>
      <c r="D31" s="12" t="s">
        <v>3592</v>
      </c>
      <c r="E31" s="10"/>
      <c r="F31" s="11"/>
      <c r="G31" s="13">
        <v>10</v>
      </c>
      <c r="H31" s="6">
        <v>20090113</v>
      </c>
      <c r="I31" s="16">
        <v>150</v>
      </c>
      <c r="J31" s="21"/>
      <c r="K31" s="11" t="s">
        <v>3584</v>
      </c>
      <c r="L31" s="18">
        <v>30</v>
      </c>
      <c r="M31" s="22"/>
      <c r="N31" s="20" t="s">
        <v>3555</v>
      </c>
      <c r="O31" s="1">
        <v>21000105327</v>
      </c>
      <c r="P31" s="1" t="e">
        <f t="shared" si="0"/>
        <v>#N/A</v>
      </c>
    </row>
    <row r="32" ht="15" customHeight="1" spans="1:16">
      <c r="A32" s="5">
        <v>31</v>
      </c>
      <c r="B32" s="6">
        <v>21000106014</v>
      </c>
      <c r="C32" s="12" t="s">
        <v>3040</v>
      </c>
      <c r="D32" s="12" t="s">
        <v>3593</v>
      </c>
      <c r="E32" s="10"/>
      <c r="F32" s="11"/>
      <c r="G32" s="13">
        <v>16</v>
      </c>
      <c r="H32" s="6">
        <v>20031101</v>
      </c>
      <c r="I32" s="16">
        <v>60</v>
      </c>
      <c r="J32" s="21"/>
      <c r="K32" s="11" t="s">
        <v>3584</v>
      </c>
      <c r="L32" s="18">
        <v>31</v>
      </c>
      <c r="M32" s="22"/>
      <c r="N32" s="20" t="s">
        <v>3555</v>
      </c>
      <c r="O32" s="1">
        <v>21000105328</v>
      </c>
      <c r="P32" s="1" t="e">
        <f t="shared" si="0"/>
        <v>#N/A</v>
      </c>
    </row>
    <row r="33" ht="15" customHeight="1" spans="1:16">
      <c r="A33" s="5">
        <v>32</v>
      </c>
      <c r="B33" s="6">
        <v>21000135179</v>
      </c>
      <c r="C33" s="12" t="s">
        <v>2485</v>
      </c>
      <c r="D33" s="12" t="s">
        <v>3594</v>
      </c>
      <c r="E33" s="10"/>
      <c r="F33" s="11"/>
      <c r="G33" s="13">
        <v>16</v>
      </c>
      <c r="H33" s="6">
        <v>20030701</v>
      </c>
      <c r="I33" s="16">
        <v>50.1</v>
      </c>
      <c r="J33" s="21"/>
      <c r="K33" s="11" t="s">
        <v>3584</v>
      </c>
      <c r="L33" s="18">
        <v>32</v>
      </c>
      <c r="M33" s="22"/>
      <c r="N33" s="20" t="s">
        <v>3555</v>
      </c>
      <c r="O33" s="1">
        <v>21000105329</v>
      </c>
      <c r="P33" s="1" t="e">
        <f t="shared" si="0"/>
        <v>#N/A</v>
      </c>
    </row>
    <row r="34" ht="15" customHeight="1" spans="1:16">
      <c r="A34" s="5">
        <v>33</v>
      </c>
      <c r="B34" s="6">
        <v>21000106038</v>
      </c>
      <c r="C34" s="12" t="s">
        <v>3040</v>
      </c>
      <c r="D34" s="12" t="s">
        <v>3593</v>
      </c>
      <c r="E34" s="10"/>
      <c r="F34" s="11"/>
      <c r="G34" s="13">
        <v>16</v>
      </c>
      <c r="H34" s="6">
        <v>20031101</v>
      </c>
      <c r="I34" s="16"/>
      <c r="J34" s="21"/>
      <c r="K34" s="11" t="s">
        <v>3584</v>
      </c>
      <c r="L34" s="18">
        <v>33</v>
      </c>
      <c r="M34" s="22"/>
      <c r="N34" s="20" t="s">
        <v>3555</v>
      </c>
      <c r="O34" s="1">
        <v>21000105332</v>
      </c>
      <c r="P34" s="1" t="e">
        <f t="shared" si="0"/>
        <v>#N/A</v>
      </c>
    </row>
    <row r="35" ht="15" customHeight="1" spans="1:16">
      <c r="A35" s="5">
        <v>34</v>
      </c>
      <c r="B35" s="6">
        <v>21000106052</v>
      </c>
      <c r="C35" s="12" t="s">
        <v>3595</v>
      </c>
      <c r="D35" s="12" t="s">
        <v>3593</v>
      </c>
      <c r="E35" s="10"/>
      <c r="F35" s="11"/>
      <c r="G35" s="13">
        <v>16</v>
      </c>
      <c r="H35" s="6">
        <v>20031101</v>
      </c>
      <c r="I35" s="16">
        <v>100.2</v>
      </c>
      <c r="J35" s="21"/>
      <c r="K35" s="11" t="s">
        <v>3584</v>
      </c>
      <c r="L35" s="18">
        <v>34</v>
      </c>
      <c r="M35" s="22"/>
      <c r="N35" s="20" t="s">
        <v>3555</v>
      </c>
      <c r="O35" s="1">
        <v>21000105424</v>
      </c>
      <c r="P35" s="1" t="e">
        <f t="shared" si="0"/>
        <v>#N/A</v>
      </c>
    </row>
    <row r="36" ht="15" customHeight="1" spans="1:16">
      <c r="A36" s="5">
        <v>35</v>
      </c>
      <c r="B36" s="6">
        <v>21000046799</v>
      </c>
      <c r="C36" s="12" t="s">
        <v>3596</v>
      </c>
      <c r="D36" s="12" t="s">
        <v>3597</v>
      </c>
      <c r="E36" s="10"/>
      <c r="F36" s="11"/>
      <c r="G36" s="13">
        <v>12</v>
      </c>
      <c r="H36" s="6">
        <v>20070701</v>
      </c>
      <c r="I36" s="16">
        <v>16000</v>
      </c>
      <c r="J36" s="21"/>
      <c r="K36" s="11" t="s">
        <v>3584</v>
      </c>
      <c r="L36" s="18">
        <v>35</v>
      </c>
      <c r="M36" s="22"/>
      <c r="N36" s="20" t="s">
        <v>3555</v>
      </c>
      <c r="O36" s="1">
        <v>21000105425</v>
      </c>
      <c r="P36" s="1" t="e">
        <f t="shared" si="0"/>
        <v>#N/A</v>
      </c>
    </row>
    <row r="37" ht="15" customHeight="1" spans="1:16">
      <c r="A37" s="5">
        <v>36</v>
      </c>
      <c r="B37" s="6">
        <v>21000106049</v>
      </c>
      <c r="C37" s="12" t="s">
        <v>2708</v>
      </c>
      <c r="D37" s="12" t="s">
        <v>3593</v>
      </c>
      <c r="E37" s="10"/>
      <c r="F37" s="11"/>
      <c r="G37" s="13">
        <v>16</v>
      </c>
      <c r="H37" s="6">
        <v>20031101</v>
      </c>
      <c r="I37" s="16">
        <v>80.4</v>
      </c>
      <c r="J37" s="21"/>
      <c r="K37" s="11" t="s">
        <v>3584</v>
      </c>
      <c r="L37" s="18">
        <v>36</v>
      </c>
      <c r="M37" s="22"/>
      <c r="N37" s="20" t="s">
        <v>3555</v>
      </c>
      <c r="O37" s="1">
        <v>21000106332</v>
      </c>
      <c r="P37" s="1" t="e">
        <f t="shared" si="0"/>
        <v>#N/A</v>
      </c>
    </row>
    <row r="38" ht="15" customHeight="1" spans="1:16">
      <c r="A38" s="5">
        <v>37</v>
      </c>
      <c r="B38" s="6">
        <v>21000106054</v>
      </c>
      <c r="C38" s="12" t="s">
        <v>3595</v>
      </c>
      <c r="D38" s="12" t="s">
        <v>3598</v>
      </c>
      <c r="E38" s="10"/>
      <c r="F38" s="11"/>
      <c r="G38" s="13">
        <v>16</v>
      </c>
      <c r="H38" s="6">
        <v>20031101</v>
      </c>
      <c r="I38" s="16">
        <v>100.2</v>
      </c>
      <c r="J38" s="21"/>
      <c r="K38" s="11" t="s">
        <v>3584</v>
      </c>
      <c r="L38" s="18">
        <v>37</v>
      </c>
      <c r="M38" s="22"/>
      <c r="N38" s="20" t="s">
        <v>3555</v>
      </c>
      <c r="O38" s="1">
        <v>21000105856</v>
      </c>
      <c r="P38" s="1" t="e">
        <f t="shared" si="0"/>
        <v>#N/A</v>
      </c>
    </row>
    <row r="39" ht="15" customHeight="1" spans="1:16">
      <c r="A39" s="5">
        <v>38</v>
      </c>
      <c r="B39" s="6">
        <v>21000135321</v>
      </c>
      <c r="C39" s="12" t="s">
        <v>3599</v>
      </c>
      <c r="D39" s="12" t="s">
        <v>3600</v>
      </c>
      <c r="E39" s="10"/>
      <c r="F39" s="11"/>
      <c r="G39" s="13">
        <v>6</v>
      </c>
      <c r="H39" s="6">
        <v>20131201</v>
      </c>
      <c r="I39" s="16">
        <v>725.17</v>
      </c>
      <c r="J39" s="21"/>
      <c r="K39" s="11" t="s">
        <v>3584</v>
      </c>
      <c r="L39" s="18">
        <v>38</v>
      </c>
      <c r="M39" s="13" t="s">
        <v>3601</v>
      </c>
      <c r="N39" s="20" t="s">
        <v>3555</v>
      </c>
      <c r="O39" s="1">
        <v>21000033468</v>
      </c>
      <c r="P39" s="1" t="e">
        <f t="shared" si="0"/>
        <v>#N/A</v>
      </c>
    </row>
    <row r="40" ht="15" customHeight="1" spans="1:16">
      <c r="A40" s="5">
        <v>39</v>
      </c>
      <c r="B40" s="6">
        <v>21000135322</v>
      </c>
      <c r="C40" s="12" t="s">
        <v>3599</v>
      </c>
      <c r="D40" s="12" t="s">
        <v>3600</v>
      </c>
      <c r="E40" s="10"/>
      <c r="F40" s="11"/>
      <c r="G40" s="13">
        <v>6</v>
      </c>
      <c r="H40" s="6">
        <v>20131201</v>
      </c>
      <c r="I40" s="16">
        <v>725.17</v>
      </c>
      <c r="J40" s="21"/>
      <c r="K40" s="11" t="s">
        <v>3584</v>
      </c>
      <c r="L40" s="18">
        <v>39</v>
      </c>
      <c r="M40" s="13" t="s">
        <v>3601</v>
      </c>
      <c r="N40" s="20" t="s">
        <v>3555</v>
      </c>
      <c r="O40" s="1">
        <v>21000105186</v>
      </c>
      <c r="P40" s="1" t="e">
        <f t="shared" si="0"/>
        <v>#N/A</v>
      </c>
    </row>
    <row r="41" ht="15" customHeight="1" spans="1:16">
      <c r="A41" s="5">
        <v>40</v>
      </c>
      <c r="B41" s="6">
        <v>21000135323</v>
      </c>
      <c r="C41" s="12" t="s">
        <v>3599</v>
      </c>
      <c r="D41" s="12" t="s">
        <v>3600</v>
      </c>
      <c r="E41" s="10"/>
      <c r="F41" s="11"/>
      <c r="G41" s="13">
        <v>6</v>
      </c>
      <c r="H41" s="6">
        <v>20131201</v>
      </c>
      <c r="I41" s="16">
        <v>725.17</v>
      </c>
      <c r="J41" s="21"/>
      <c r="K41" s="11" t="s">
        <v>3584</v>
      </c>
      <c r="L41" s="18">
        <v>40</v>
      </c>
      <c r="M41" s="13" t="s">
        <v>3601</v>
      </c>
      <c r="N41" s="20" t="s">
        <v>3555</v>
      </c>
      <c r="O41" s="1">
        <v>21000105188</v>
      </c>
      <c r="P41" s="1" t="e">
        <f t="shared" si="0"/>
        <v>#N/A</v>
      </c>
    </row>
    <row r="42" ht="15" customHeight="1" spans="1:16">
      <c r="A42" s="5">
        <v>41</v>
      </c>
      <c r="B42" s="6">
        <v>21000135319</v>
      </c>
      <c r="C42" s="12" t="s">
        <v>3599</v>
      </c>
      <c r="D42" s="12" t="s">
        <v>3602</v>
      </c>
      <c r="E42" s="10"/>
      <c r="F42" s="11"/>
      <c r="G42" s="13">
        <v>6</v>
      </c>
      <c r="H42" s="6">
        <v>20131201</v>
      </c>
      <c r="I42" s="16">
        <v>725.17</v>
      </c>
      <c r="J42" s="21"/>
      <c r="K42" s="11" t="s">
        <v>3584</v>
      </c>
      <c r="L42" s="18">
        <v>41</v>
      </c>
      <c r="M42" s="13" t="s">
        <v>3603</v>
      </c>
      <c r="N42" s="20" t="s">
        <v>3555</v>
      </c>
      <c r="O42" s="1">
        <v>21000105189</v>
      </c>
      <c r="P42" s="1" t="e">
        <f t="shared" si="0"/>
        <v>#N/A</v>
      </c>
    </row>
    <row r="43" ht="15" customHeight="1" spans="1:16">
      <c r="A43" s="5">
        <v>42</v>
      </c>
      <c r="B43" s="6">
        <v>21000135318</v>
      </c>
      <c r="C43" s="12" t="s">
        <v>3599</v>
      </c>
      <c r="D43" s="12" t="s">
        <v>3604</v>
      </c>
      <c r="E43" s="10"/>
      <c r="F43" s="11"/>
      <c r="G43" s="13">
        <v>6</v>
      </c>
      <c r="H43" s="6">
        <v>20131201</v>
      </c>
      <c r="I43" s="16">
        <v>725.17</v>
      </c>
      <c r="J43" s="21"/>
      <c r="K43" s="11" t="s">
        <v>3584</v>
      </c>
      <c r="L43" s="18">
        <v>42</v>
      </c>
      <c r="M43" s="13" t="s">
        <v>3605</v>
      </c>
      <c r="N43" s="20" t="s">
        <v>3555</v>
      </c>
      <c r="O43" s="1">
        <v>21000105229</v>
      </c>
      <c r="P43" s="1" t="e">
        <f t="shared" si="0"/>
        <v>#N/A</v>
      </c>
    </row>
    <row r="44" ht="15" customHeight="1" spans="1:16">
      <c r="A44" s="5">
        <v>43</v>
      </c>
      <c r="B44" s="6">
        <v>21000135320</v>
      </c>
      <c r="C44" s="12" t="s">
        <v>3599</v>
      </c>
      <c r="D44" s="12" t="s">
        <v>3600</v>
      </c>
      <c r="E44" s="10"/>
      <c r="F44" s="11"/>
      <c r="G44" s="13">
        <v>6</v>
      </c>
      <c r="H44" s="6">
        <v>20131201</v>
      </c>
      <c r="I44" s="16">
        <v>725.17</v>
      </c>
      <c r="J44" s="21"/>
      <c r="K44" s="11" t="s">
        <v>3584</v>
      </c>
      <c r="L44" s="18">
        <v>43</v>
      </c>
      <c r="M44" s="13" t="s">
        <v>3601</v>
      </c>
      <c r="N44" s="20" t="s">
        <v>3555</v>
      </c>
      <c r="O44" s="1">
        <v>21000105239</v>
      </c>
      <c r="P44" s="1" t="e">
        <f t="shared" si="0"/>
        <v>#N/A</v>
      </c>
    </row>
    <row r="45" ht="15" customHeight="1" spans="1:16">
      <c r="A45" s="5">
        <v>44</v>
      </c>
      <c r="B45" s="6">
        <v>21000135324</v>
      </c>
      <c r="C45" s="12" t="s">
        <v>3599</v>
      </c>
      <c r="D45" s="12" t="s">
        <v>3604</v>
      </c>
      <c r="E45" s="10"/>
      <c r="F45" s="11"/>
      <c r="G45" s="13">
        <v>6</v>
      </c>
      <c r="H45" s="6">
        <v>20131201</v>
      </c>
      <c r="I45" s="16">
        <v>725.17</v>
      </c>
      <c r="J45" s="21"/>
      <c r="K45" s="11" t="s">
        <v>3584</v>
      </c>
      <c r="L45" s="18">
        <v>44</v>
      </c>
      <c r="M45" s="13" t="s">
        <v>3605</v>
      </c>
      <c r="N45" s="20" t="s">
        <v>3555</v>
      </c>
      <c r="O45" s="1">
        <v>21000105414</v>
      </c>
      <c r="P45" s="1" t="e">
        <f t="shared" si="0"/>
        <v>#N/A</v>
      </c>
    </row>
    <row r="46" ht="15" customHeight="1" spans="1:16">
      <c r="A46" s="5">
        <v>45</v>
      </c>
      <c r="B46" s="6">
        <v>21000105450</v>
      </c>
      <c r="C46" s="12" t="s">
        <v>2096</v>
      </c>
      <c r="D46" s="7" t="s">
        <v>3121</v>
      </c>
      <c r="E46" s="10"/>
      <c r="F46" s="11"/>
      <c r="G46" s="6">
        <v>10</v>
      </c>
      <c r="H46" s="6" t="s">
        <v>3606</v>
      </c>
      <c r="I46" s="16">
        <v>90</v>
      </c>
      <c r="J46" s="21"/>
      <c r="K46" s="11" t="s">
        <v>3607</v>
      </c>
      <c r="L46" s="18">
        <v>45</v>
      </c>
      <c r="M46" s="22" t="s">
        <v>332</v>
      </c>
      <c r="N46" s="20" t="s">
        <v>3555</v>
      </c>
      <c r="O46" s="1">
        <v>21000105858</v>
      </c>
      <c r="P46" s="1" t="e">
        <f t="shared" si="0"/>
        <v>#N/A</v>
      </c>
    </row>
    <row r="47" ht="15" customHeight="1" spans="1:16">
      <c r="A47" s="5">
        <v>46</v>
      </c>
      <c r="B47" s="6">
        <v>21000105451</v>
      </c>
      <c r="C47" s="12" t="s">
        <v>2096</v>
      </c>
      <c r="D47" s="7" t="s">
        <v>3121</v>
      </c>
      <c r="E47" s="10"/>
      <c r="F47" s="11"/>
      <c r="G47" s="6">
        <v>10</v>
      </c>
      <c r="H47" s="6" t="s">
        <v>3606</v>
      </c>
      <c r="I47" s="16">
        <v>90</v>
      </c>
      <c r="J47" s="21"/>
      <c r="K47" s="11" t="s">
        <v>3607</v>
      </c>
      <c r="L47" s="18">
        <v>46</v>
      </c>
      <c r="M47" s="22" t="s">
        <v>332</v>
      </c>
      <c r="N47" s="20" t="s">
        <v>3555</v>
      </c>
      <c r="O47" s="1">
        <v>21000105181</v>
      </c>
      <c r="P47" s="1" t="e">
        <f t="shared" si="0"/>
        <v>#N/A</v>
      </c>
    </row>
    <row r="48" ht="15" customHeight="1" spans="1:16">
      <c r="A48" s="5">
        <v>47</v>
      </c>
      <c r="B48" s="6">
        <v>21000105452</v>
      </c>
      <c r="C48" s="12" t="s">
        <v>2096</v>
      </c>
      <c r="D48" s="7" t="s">
        <v>3121</v>
      </c>
      <c r="E48" s="10"/>
      <c r="F48" s="11"/>
      <c r="G48" s="6">
        <v>10</v>
      </c>
      <c r="H48" s="6" t="s">
        <v>3606</v>
      </c>
      <c r="I48" s="16">
        <v>90</v>
      </c>
      <c r="J48" s="21"/>
      <c r="K48" s="11" t="s">
        <v>3607</v>
      </c>
      <c r="L48" s="18">
        <v>47</v>
      </c>
      <c r="M48" s="22" t="s">
        <v>332</v>
      </c>
      <c r="N48" s="20" t="s">
        <v>3555</v>
      </c>
      <c r="O48" s="1">
        <v>21000105324</v>
      </c>
      <c r="P48" s="1" t="e">
        <f t="shared" si="0"/>
        <v>#N/A</v>
      </c>
    </row>
    <row r="49" ht="15" customHeight="1" spans="1:16">
      <c r="A49" s="5">
        <v>48</v>
      </c>
      <c r="B49" s="6">
        <v>21000105453</v>
      </c>
      <c r="C49" s="12" t="s">
        <v>2096</v>
      </c>
      <c r="D49" s="7" t="s">
        <v>3121</v>
      </c>
      <c r="E49" s="10"/>
      <c r="F49" s="11"/>
      <c r="G49" s="6">
        <v>10</v>
      </c>
      <c r="H49" s="6" t="s">
        <v>3606</v>
      </c>
      <c r="I49" s="16">
        <v>90</v>
      </c>
      <c r="J49" s="21"/>
      <c r="K49" s="11" t="s">
        <v>3607</v>
      </c>
      <c r="L49" s="18">
        <v>48</v>
      </c>
      <c r="M49" s="22" t="s">
        <v>332</v>
      </c>
      <c r="N49" s="20" t="s">
        <v>3555</v>
      </c>
      <c r="O49" s="1">
        <v>21000105325</v>
      </c>
      <c r="P49" s="1" t="e">
        <f t="shared" si="0"/>
        <v>#N/A</v>
      </c>
    </row>
    <row r="50" ht="15" customHeight="1" spans="1:16">
      <c r="A50" s="5">
        <v>49</v>
      </c>
      <c r="B50" s="6">
        <v>21000105454</v>
      </c>
      <c r="C50" s="12" t="s">
        <v>2096</v>
      </c>
      <c r="D50" s="7" t="s">
        <v>3608</v>
      </c>
      <c r="E50" s="10"/>
      <c r="F50" s="11"/>
      <c r="G50" s="6">
        <v>10</v>
      </c>
      <c r="H50" s="6" t="s">
        <v>3606</v>
      </c>
      <c r="I50" s="16">
        <v>90</v>
      </c>
      <c r="J50" s="21"/>
      <c r="K50" s="11" t="s">
        <v>3607</v>
      </c>
      <c r="L50" s="18">
        <v>49</v>
      </c>
      <c r="M50" s="22" t="s">
        <v>332</v>
      </c>
      <c r="N50" s="20" t="s">
        <v>3555</v>
      </c>
      <c r="O50" s="1">
        <v>21000105326</v>
      </c>
      <c r="P50" s="1" t="e">
        <f t="shared" si="0"/>
        <v>#N/A</v>
      </c>
    </row>
    <row r="51" ht="15" customHeight="1" spans="1:16">
      <c r="A51" s="5">
        <v>50</v>
      </c>
      <c r="B51" s="6">
        <v>21000105455</v>
      </c>
      <c r="C51" s="12" t="s">
        <v>2096</v>
      </c>
      <c r="D51" s="7" t="s">
        <v>3121</v>
      </c>
      <c r="E51" s="10"/>
      <c r="F51" s="11"/>
      <c r="G51" s="6">
        <v>10</v>
      </c>
      <c r="H51" s="6" t="s">
        <v>3606</v>
      </c>
      <c r="I51" s="16">
        <v>90</v>
      </c>
      <c r="J51" s="21"/>
      <c r="K51" s="11" t="s">
        <v>3607</v>
      </c>
      <c r="L51" s="18">
        <v>50</v>
      </c>
      <c r="M51" s="22" t="s">
        <v>332</v>
      </c>
      <c r="N51" s="20" t="s">
        <v>3555</v>
      </c>
      <c r="O51" s="1">
        <v>21000105331</v>
      </c>
      <c r="P51" s="1" t="e">
        <f t="shared" si="0"/>
        <v>#N/A</v>
      </c>
    </row>
    <row r="52" ht="15" customHeight="1" spans="1:16">
      <c r="A52" s="5">
        <v>51</v>
      </c>
      <c r="B52" s="6">
        <v>21000105675</v>
      </c>
      <c r="C52" s="12" t="s">
        <v>2269</v>
      </c>
      <c r="D52" s="7" t="s">
        <v>3464</v>
      </c>
      <c r="E52" s="10"/>
      <c r="F52" s="11"/>
      <c r="G52" s="6">
        <v>10</v>
      </c>
      <c r="H52" s="6" t="s">
        <v>3606</v>
      </c>
      <c r="I52" s="16">
        <v>75</v>
      </c>
      <c r="J52" s="21"/>
      <c r="K52" s="11" t="s">
        <v>3607</v>
      </c>
      <c r="L52" s="18">
        <v>51</v>
      </c>
      <c r="M52" s="22"/>
      <c r="N52" s="20" t="s">
        <v>3555</v>
      </c>
      <c r="O52" s="1">
        <v>21000105608</v>
      </c>
      <c r="P52" s="1" t="e">
        <f t="shared" si="0"/>
        <v>#N/A</v>
      </c>
    </row>
    <row r="53" ht="15" customHeight="1" spans="1:16">
      <c r="A53" s="5">
        <v>52</v>
      </c>
      <c r="B53" s="6">
        <v>21000116138</v>
      </c>
      <c r="C53" s="12" t="s">
        <v>1036</v>
      </c>
      <c r="D53" s="7" t="s">
        <v>194</v>
      </c>
      <c r="E53" s="10"/>
      <c r="F53" s="11"/>
      <c r="G53" s="6">
        <v>8</v>
      </c>
      <c r="H53" s="6">
        <v>201104</v>
      </c>
      <c r="I53" s="16">
        <v>120</v>
      </c>
      <c r="J53" s="21"/>
      <c r="K53" s="11" t="s">
        <v>3609</v>
      </c>
      <c r="L53" s="18">
        <v>52</v>
      </c>
      <c r="M53" s="22" t="s">
        <v>332</v>
      </c>
      <c r="N53" s="20" t="s">
        <v>3555</v>
      </c>
      <c r="O53" s="1">
        <v>21000105127</v>
      </c>
      <c r="P53" s="1" t="e">
        <f t="shared" si="0"/>
        <v>#N/A</v>
      </c>
    </row>
    <row r="54" ht="15" customHeight="1" spans="1:16">
      <c r="A54" s="5">
        <v>53</v>
      </c>
      <c r="B54" s="6">
        <v>21000116129</v>
      </c>
      <c r="C54" s="12" t="s">
        <v>1036</v>
      </c>
      <c r="D54" s="7" t="s">
        <v>194</v>
      </c>
      <c r="E54" s="10"/>
      <c r="F54" s="11"/>
      <c r="G54" s="6">
        <v>8</v>
      </c>
      <c r="H54" s="6">
        <v>201104</v>
      </c>
      <c r="I54" s="16">
        <v>120</v>
      </c>
      <c r="J54" s="21"/>
      <c r="K54" s="11" t="s">
        <v>3609</v>
      </c>
      <c r="L54" s="18">
        <v>53</v>
      </c>
      <c r="M54" s="22" t="s">
        <v>332</v>
      </c>
      <c r="N54" s="20" t="s">
        <v>3555</v>
      </c>
      <c r="O54" s="1">
        <v>21000105128</v>
      </c>
      <c r="P54" s="1" t="e">
        <f t="shared" si="0"/>
        <v>#N/A</v>
      </c>
    </row>
    <row r="55" ht="15" customHeight="1" spans="1:16">
      <c r="A55" s="5">
        <v>54</v>
      </c>
      <c r="B55" s="6">
        <v>21000078755</v>
      </c>
      <c r="C55" s="12" t="s">
        <v>984</v>
      </c>
      <c r="D55" s="7" t="s">
        <v>3186</v>
      </c>
      <c r="E55" s="10"/>
      <c r="F55" s="11"/>
      <c r="G55" s="6">
        <v>6</v>
      </c>
      <c r="H55" s="6">
        <v>201312</v>
      </c>
      <c r="I55" s="16">
        <v>3805</v>
      </c>
      <c r="J55" s="21"/>
      <c r="K55" s="11" t="s">
        <v>3609</v>
      </c>
      <c r="L55" s="18">
        <v>54</v>
      </c>
      <c r="M55" s="22" t="s">
        <v>332</v>
      </c>
      <c r="N55" s="20" t="s">
        <v>3555</v>
      </c>
      <c r="O55" s="1">
        <v>21000105135</v>
      </c>
      <c r="P55" s="1" t="e">
        <f t="shared" si="0"/>
        <v>#N/A</v>
      </c>
    </row>
    <row r="56" ht="15" customHeight="1" spans="1:16">
      <c r="A56" s="5">
        <v>55</v>
      </c>
      <c r="B56" s="6">
        <v>21000116066</v>
      </c>
      <c r="C56" s="12" t="s">
        <v>1036</v>
      </c>
      <c r="D56" s="7" t="s">
        <v>196</v>
      </c>
      <c r="E56" s="10"/>
      <c r="F56" s="11"/>
      <c r="G56" s="6">
        <v>9</v>
      </c>
      <c r="H56" s="6">
        <v>201012</v>
      </c>
      <c r="I56" s="16">
        <v>144</v>
      </c>
      <c r="J56" s="21"/>
      <c r="K56" s="11" t="s">
        <v>3609</v>
      </c>
      <c r="L56" s="18">
        <v>55</v>
      </c>
      <c r="M56" s="22" t="s">
        <v>332</v>
      </c>
      <c r="N56" s="20" t="s">
        <v>3555</v>
      </c>
      <c r="O56" s="1">
        <v>21000105152</v>
      </c>
      <c r="P56" s="1" t="e">
        <f t="shared" si="0"/>
        <v>#N/A</v>
      </c>
    </row>
    <row r="57" ht="15" customHeight="1" spans="1:16">
      <c r="A57" s="5">
        <v>56</v>
      </c>
      <c r="B57" s="6">
        <v>21000116139</v>
      </c>
      <c r="C57" s="12" t="s">
        <v>1036</v>
      </c>
      <c r="D57" s="7" t="s">
        <v>194</v>
      </c>
      <c r="E57" s="10"/>
      <c r="F57" s="11"/>
      <c r="G57" s="6">
        <v>8</v>
      </c>
      <c r="H57" s="6">
        <v>201104</v>
      </c>
      <c r="I57" s="16">
        <v>120</v>
      </c>
      <c r="J57" s="21"/>
      <c r="K57" s="11" t="s">
        <v>3609</v>
      </c>
      <c r="L57" s="18">
        <v>56</v>
      </c>
      <c r="M57" s="22" t="s">
        <v>332</v>
      </c>
      <c r="N57" s="20" t="s">
        <v>3555</v>
      </c>
      <c r="O57" s="1">
        <v>21000105157</v>
      </c>
      <c r="P57" s="1" t="e">
        <f t="shared" si="0"/>
        <v>#N/A</v>
      </c>
    </row>
    <row r="58" ht="15" customHeight="1" spans="1:16">
      <c r="A58" s="5">
        <v>57</v>
      </c>
      <c r="B58" s="6">
        <v>21000116132</v>
      </c>
      <c r="C58" s="12" t="s">
        <v>1036</v>
      </c>
      <c r="D58" s="7" t="s">
        <v>194</v>
      </c>
      <c r="E58" s="10"/>
      <c r="F58" s="11"/>
      <c r="G58" s="6">
        <v>8</v>
      </c>
      <c r="H58" s="6">
        <v>201104</v>
      </c>
      <c r="I58" s="16">
        <v>120</v>
      </c>
      <c r="J58" s="21"/>
      <c r="K58" s="11" t="s">
        <v>3609</v>
      </c>
      <c r="L58" s="18">
        <v>57</v>
      </c>
      <c r="M58" s="22" t="s">
        <v>332</v>
      </c>
      <c r="N58" s="20" t="s">
        <v>3555</v>
      </c>
      <c r="O58" s="1">
        <v>21000105752</v>
      </c>
      <c r="P58" s="1">
        <f t="shared" si="0"/>
        <v>21000105752</v>
      </c>
    </row>
    <row r="59" ht="15" customHeight="1" spans="1:16">
      <c r="A59" s="5">
        <v>58</v>
      </c>
      <c r="B59" s="6">
        <v>21000116055</v>
      </c>
      <c r="C59" s="12" t="s">
        <v>1036</v>
      </c>
      <c r="D59" s="7" t="s">
        <v>2688</v>
      </c>
      <c r="E59" s="10"/>
      <c r="F59" s="11"/>
      <c r="G59" s="6">
        <v>9</v>
      </c>
      <c r="H59" s="6">
        <v>201009</v>
      </c>
      <c r="I59" s="16">
        <v>180</v>
      </c>
      <c r="J59" s="21"/>
      <c r="K59" s="11" t="s">
        <v>3609</v>
      </c>
      <c r="L59" s="18">
        <v>58</v>
      </c>
      <c r="M59" s="22" t="s">
        <v>332</v>
      </c>
      <c r="N59" s="20" t="s">
        <v>3555</v>
      </c>
      <c r="O59" s="1">
        <v>21000105922</v>
      </c>
      <c r="P59" s="1">
        <f t="shared" si="0"/>
        <v>21000105922</v>
      </c>
    </row>
    <row r="60" ht="15" customHeight="1" spans="1:16">
      <c r="A60" s="5">
        <v>59</v>
      </c>
      <c r="B60" s="6">
        <v>21000116270</v>
      </c>
      <c r="C60" s="12" t="s">
        <v>1036</v>
      </c>
      <c r="D60" s="7" t="s">
        <v>3610</v>
      </c>
      <c r="E60" s="10"/>
      <c r="F60" s="11"/>
      <c r="G60" s="6">
        <v>9</v>
      </c>
      <c r="H60" s="6">
        <v>201012</v>
      </c>
      <c r="I60" s="16">
        <v>1580</v>
      </c>
      <c r="J60" s="21"/>
      <c r="K60" s="11" t="s">
        <v>3609</v>
      </c>
      <c r="L60" s="18">
        <v>59</v>
      </c>
      <c r="M60" s="22" t="s">
        <v>332</v>
      </c>
      <c r="N60" s="20" t="s">
        <v>3555</v>
      </c>
      <c r="O60" s="1">
        <v>21000106368</v>
      </c>
      <c r="P60" s="1">
        <f t="shared" si="0"/>
        <v>21000106368</v>
      </c>
    </row>
    <row r="61" ht="15" customHeight="1" spans="1:16">
      <c r="A61" s="5">
        <v>60</v>
      </c>
      <c r="B61" s="6">
        <v>21000116127</v>
      </c>
      <c r="C61" s="12" t="s">
        <v>1036</v>
      </c>
      <c r="D61" s="7" t="s">
        <v>3611</v>
      </c>
      <c r="E61" s="10"/>
      <c r="F61" s="11"/>
      <c r="G61" s="6">
        <v>9</v>
      </c>
      <c r="H61" s="6">
        <v>201009</v>
      </c>
      <c r="I61" s="16">
        <v>180</v>
      </c>
      <c r="J61" s="21"/>
      <c r="K61" s="11" t="s">
        <v>3609</v>
      </c>
      <c r="L61" s="18">
        <v>60</v>
      </c>
      <c r="M61" s="22" t="s">
        <v>332</v>
      </c>
      <c r="N61" s="20" t="s">
        <v>3555</v>
      </c>
      <c r="O61" s="1">
        <v>21000116310</v>
      </c>
      <c r="P61" s="1" t="e">
        <f t="shared" si="0"/>
        <v>#N/A</v>
      </c>
    </row>
    <row r="62" ht="15" customHeight="1" spans="1:16">
      <c r="A62" s="5">
        <v>61</v>
      </c>
      <c r="B62" s="6">
        <v>21000073710</v>
      </c>
      <c r="C62" s="12" t="s">
        <v>1036</v>
      </c>
      <c r="D62" s="7" t="s">
        <v>3611</v>
      </c>
      <c r="E62" s="10"/>
      <c r="F62" s="11"/>
      <c r="G62" s="6">
        <v>9</v>
      </c>
      <c r="H62" s="6">
        <v>201012</v>
      </c>
      <c r="I62" s="16">
        <v>1580</v>
      </c>
      <c r="J62" s="21"/>
      <c r="K62" s="11" t="s">
        <v>3609</v>
      </c>
      <c r="L62" s="18">
        <v>61</v>
      </c>
      <c r="M62" s="22" t="s">
        <v>332</v>
      </c>
      <c r="N62" s="20" t="s">
        <v>3555</v>
      </c>
      <c r="O62" s="1">
        <v>21000105133</v>
      </c>
      <c r="P62" s="1" t="e">
        <f t="shared" si="0"/>
        <v>#N/A</v>
      </c>
    </row>
    <row r="63" ht="15" customHeight="1" spans="1:16">
      <c r="A63" s="5">
        <v>62</v>
      </c>
      <c r="B63" s="6">
        <v>21000116543</v>
      </c>
      <c r="C63" s="12" t="s">
        <v>3612</v>
      </c>
      <c r="D63" s="7" t="s">
        <v>3613</v>
      </c>
      <c r="E63" s="10"/>
      <c r="F63" s="11"/>
      <c r="G63" s="6">
        <v>7</v>
      </c>
      <c r="H63" s="6">
        <v>201204</v>
      </c>
      <c r="I63" s="16">
        <v>408</v>
      </c>
      <c r="J63" s="21"/>
      <c r="K63" s="11" t="s">
        <v>3609</v>
      </c>
      <c r="L63" s="18">
        <v>62</v>
      </c>
      <c r="M63" s="22" t="s">
        <v>332</v>
      </c>
      <c r="N63" s="20" t="s">
        <v>3555</v>
      </c>
      <c r="O63" s="1">
        <v>21000105740</v>
      </c>
      <c r="P63" s="1">
        <f t="shared" si="0"/>
        <v>21000105740</v>
      </c>
    </row>
    <row r="64" ht="15" customHeight="1" spans="1:16">
      <c r="A64" s="5">
        <v>63</v>
      </c>
      <c r="B64" s="6">
        <v>21000105593</v>
      </c>
      <c r="C64" s="12" t="s">
        <v>3612</v>
      </c>
      <c r="D64" s="7" t="s">
        <v>3613</v>
      </c>
      <c r="E64" s="10"/>
      <c r="F64" s="11"/>
      <c r="G64" s="6">
        <v>7</v>
      </c>
      <c r="H64" s="6">
        <v>201204</v>
      </c>
      <c r="I64" s="16">
        <v>408</v>
      </c>
      <c r="J64" s="21"/>
      <c r="K64" s="11" t="s">
        <v>3609</v>
      </c>
      <c r="L64" s="18">
        <v>63</v>
      </c>
      <c r="M64" s="22" t="s">
        <v>332</v>
      </c>
      <c r="N64" s="20" t="s">
        <v>3555</v>
      </c>
      <c r="O64" s="1">
        <v>21000105757</v>
      </c>
      <c r="P64" s="1">
        <f t="shared" si="0"/>
        <v>21000105757</v>
      </c>
    </row>
    <row r="65" ht="15" customHeight="1" spans="1:16">
      <c r="A65" s="5">
        <v>64</v>
      </c>
      <c r="B65" s="6">
        <v>21000087390</v>
      </c>
      <c r="C65" s="12" t="s">
        <v>97</v>
      </c>
      <c r="D65" s="7" t="s">
        <v>106</v>
      </c>
      <c r="E65" s="10"/>
      <c r="F65" s="11"/>
      <c r="G65" s="6">
        <v>5</v>
      </c>
      <c r="H65" s="6">
        <v>201412</v>
      </c>
      <c r="I65" s="16">
        <v>5641</v>
      </c>
      <c r="J65" s="21"/>
      <c r="K65" s="11" t="s">
        <v>3609</v>
      </c>
      <c r="L65" s="18">
        <v>64</v>
      </c>
      <c r="M65" s="22" t="s">
        <v>332</v>
      </c>
      <c r="N65" s="20" t="s">
        <v>3555</v>
      </c>
      <c r="O65" s="1">
        <v>21000106620</v>
      </c>
      <c r="P65" s="1">
        <f t="shared" si="0"/>
        <v>21000106620</v>
      </c>
    </row>
    <row r="66" ht="15" customHeight="1" spans="1:16">
      <c r="A66" s="5">
        <v>65</v>
      </c>
      <c r="B66" s="6">
        <v>21000105678</v>
      </c>
      <c r="C66" s="12" t="s">
        <v>97</v>
      </c>
      <c r="D66" s="7" t="s">
        <v>3614</v>
      </c>
      <c r="E66" s="10"/>
      <c r="F66" s="11"/>
      <c r="G66" s="6">
        <v>10</v>
      </c>
      <c r="H66" s="6">
        <v>200904</v>
      </c>
      <c r="I66" s="16">
        <v>180</v>
      </c>
      <c r="J66" s="21"/>
      <c r="K66" s="11" t="s">
        <v>3609</v>
      </c>
      <c r="L66" s="18">
        <v>65</v>
      </c>
      <c r="M66" s="22" t="s">
        <v>332</v>
      </c>
      <c r="N66" s="20" t="s">
        <v>3555</v>
      </c>
      <c r="O66" s="1">
        <v>21000135170</v>
      </c>
      <c r="P66" s="1">
        <f t="shared" ref="P66:P129" si="1">VLOOKUP(O66,B:D,1,0)</f>
        <v>21000135170</v>
      </c>
    </row>
    <row r="67" ht="15" customHeight="1" spans="1:16">
      <c r="A67" s="5">
        <v>66</v>
      </c>
      <c r="B67" s="6">
        <v>21000115879</v>
      </c>
      <c r="C67" s="12" t="s">
        <v>2430</v>
      </c>
      <c r="D67" s="23" t="s">
        <v>3024</v>
      </c>
      <c r="E67" s="10"/>
      <c r="F67" s="11"/>
      <c r="G67" s="6">
        <v>9</v>
      </c>
      <c r="H67" s="6" t="s">
        <v>3615</v>
      </c>
      <c r="I67" s="16">
        <v>60</v>
      </c>
      <c r="J67" s="21"/>
      <c r="K67" s="11" t="s">
        <v>3616</v>
      </c>
      <c r="L67" s="18">
        <v>66</v>
      </c>
      <c r="M67" s="22"/>
      <c r="N67" s="31" t="s">
        <v>3555</v>
      </c>
      <c r="O67" s="1">
        <v>36000001657</v>
      </c>
      <c r="P67" s="1" t="e">
        <f t="shared" si="1"/>
        <v>#N/A</v>
      </c>
    </row>
    <row r="68" ht="15" customHeight="1" spans="1:16">
      <c r="A68" s="5">
        <v>67</v>
      </c>
      <c r="B68" s="6">
        <v>21000115873</v>
      </c>
      <c r="C68" s="12" t="s">
        <v>2430</v>
      </c>
      <c r="D68" s="23" t="s">
        <v>3024</v>
      </c>
      <c r="E68" s="10"/>
      <c r="F68" s="11"/>
      <c r="G68" s="6">
        <v>9</v>
      </c>
      <c r="H68" s="6" t="s">
        <v>3615</v>
      </c>
      <c r="I68" s="16">
        <v>60</v>
      </c>
      <c r="J68" s="21"/>
      <c r="K68" s="11" t="s">
        <v>3616</v>
      </c>
      <c r="L68" s="18">
        <v>67</v>
      </c>
      <c r="M68" s="22"/>
      <c r="N68" s="31" t="s">
        <v>3555</v>
      </c>
      <c r="O68" s="1">
        <v>36000000504</v>
      </c>
      <c r="P68" s="1" t="e">
        <f t="shared" si="1"/>
        <v>#N/A</v>
      </c>
    </row>
    <row r="69" ht="15" customHeight="1" spans="1:16">
      <c r="A69" s="5">
        <v>68</v>
      </c>
      <c r="B69" s="6">
        <v>21000115880</v>
      </c>
      <c r="C69" s="12" t="s">
        <v>2430</v>
      </c>
      <c r="D69" s="23" t="s">
        <v>3024</v>
      </c>
      <c r="E69" s="10"/>
      <c r="F69" s="11"/>
      <c r="G69" s="6">
        <v>9</v>
      </c>
      <c r="H69" s="6" t="s">
        <v>3615</v>
      </c>
      <c r="I69" s="16">
        <v>60</v>
      </c>
      <c r="J69" s="21"/>
      <c r="K69" s="11" t="s">
        <v>3616</v>
      </c>
      <c r="L69" s="18">
        <v>68</v>
      </c>
      <c r="M69" s="22"/>
      <c r="N69" s="31" t="s">
        <v>3555</v>
      </c>
      <c r="O69" s="1">
        <v>36000000509</v>
      </c>
      <c r="P69" s="1" t="e">
        <f t="shared" si="1"/>
        <v>#N/A</v>
      </c>
    </row>
    <row r="70" ht="15" customHeight="1" spans="1:16">
      <c r="A70" s="5">
        <v>69</v>
      </c>
      <c r="B70" s="6">
        <v>21000115876</v>
      </c>
      <c r="C70" s="12" t="s">
        <v>2430</v>
      </c>
      <c r="D70" s="23" t="s">
        <v>3024</v>
      </c>
      <c r="E70" s="10"/>
      <c r="F70" s="11"/>
      <c r="G70" s="6">
        <v>9</v>
      </c>
      <c r="H70" s="6" t="s">
        <v>3615</v>
      </c>
      <c r="I70" s="16">
        <v>60</v>
      </c>
      <c r="J70" s="21"/>
      <c r="K70" s="11" t="s">
        <v>3616</v>
      </c>
      <c r="L70" s="18">
        <v>69</v>
      </c>
      <c r="M70" s="22"/>
      <c r="N70" s="31" t="s">
        <v>3555</v>
      </c>
      <c r="O70" s="1">
        <v>36000000510</v>
      </c>
      <c r="P70" s="1" t="e">
        <f t="shared" si="1"/>
        <v>#N/A</v>
      </c>
    </row>
    <row r="71" ht="15" customHeight="1" spans="1:16">
      <c r="A71" s="5">
        <v>70</v>
      </c>
      <c r="B71" s="6">
        <v>21000115878</v>
      </c>
      <c r="C71" s="12" t="s">
        <v>2512</v>
      </c>
      <c r="D71" s="23" t="s">
        <v>3617</v>
      </c>
      <c r="E71" s="10"/>
      <c r="F71" s="11"/>
      <c r="G71" s="6">
        <v>9</v>
      </c>
      <c r="H71" s="6" t="s">
        <v>3615</v>
      </c>
      <c r="I71" s="16">
        <v>60</v>
      </c>
      <c r="J71" s="21"/>
      <c r="K71" s="11" t="s">
        <v>3616</v>
      </c>
      <c r="L71" s="18">
        <v>70</v>
      </c>
      <c r="M71" s="22"/>
      <c r="N71" s="31" t="s">
        <v>3555</v>
      </c>
      <c r="O71" s="1">
        <v>21000040952</v>
      </c>
      <c r="P71" s="1" t="e">
        <f t="shared" si="1"/>
        <v>#N/A</v>
      </c>
    </row>
    <row r="72" ht="15" customHeight="1" spans="1:16">
      <c r="A72" s="5">
        <v>71</v>
      </c>
      <c r="B72" s="6">
        <v>21000104246</v>
      </c>
      <c r="C72" s="12" t="s">
        <v>813</v>
      </c>
      <c r="D72" s="23" t="s">
        <v>132</v>
      </c>
      <c r="E72" s="10"/>
      <c r="F72" s="11"/>
      <c r="G72" s="6">
        <v>11</v>
      </c>
      <c r="H72" s="6" t="s">
        <v>3618</v>
      </c>
      <c r="I72" s="16">
        <v>33</v>
      </c>
      <c r="J72" s="21"/>
      <c r="K72" s="11" t="s">
        <v>3616</v>
      </c>
      <c r="L72" s="18">
        <v>71</v>
      </c>
      <c r="M72" s="22"/>
      <c r="N72" s="31" t="s">
        <v>3555</v>
      </c>
      <c r="O72" s="1">
        <v>21000078666</v>
      </c>
      <c r="P72" s="1" t="e">
        <f t="shared" si="1"/>
        <v>#N/A</v>
      </c>
    </row>
    <row r="73" ht="15" customHeight="1" spans="1:16">
      <c r="A73" s="5">
        <v>72</v>
      </c>
      <c r="B73" s="6">
        <v>21000115877</v>
      </c>
      <c r="C73" s="12" t="s">
        <v>2430</v>
      </c>
      <c r="D73" s="23" t="s">
        <v>3024</v>
      </c>
      <c r="E73" s="10"/>
      <c r="F73" s="11"/>
      <c r="G73" s="6">
        <v>9</v>
      </c>
      <c r="H73" s="6" t="s">
        <v>3615</v>
      </c>
      <c r="I73" s="16">
        <v>60</v>
      </c>
      <c r="J73" s="21"/>
      <c r="K73" s="11" t="s">
        <v>3616</v>
      </c>
      <c r="L73" s="18">
        <v>72</v>
      </c>
      <c r="M73" s="22"/>
      <c r="N73" s="31" t="s">
        <v>3555</v>
      </c>
      <c r="O73" s="1">
        <v>21000094233</v>
      </c>
      <c r="P73" s="1" t="e">
        <f t="shared" si="1"/>
        <v>#N/A</v>
      </c>
    </row>
    <row r="74" ht="15" customHeight="1" spans="1:16">
      <c r="A74" s="5">
        <v>73</v>
      </c>
      <c r="B74" s="6">
        <v>21000116050</v>
      </c>
      <c r="C74" s="12" t="s">
        <v>3313</v>
      </c>
      <c r="D74" s="23" t="s">
        <v>3619</v>
      </c>
      <c r="E74" s="10"/>
      <c r="F74" s="11"/>
      <c r="G74" s="6">
        <v>9</v>
      </c>
      <c r="H74" s="6" t="s">
        <v>3620</v>
      </c>
      <c r="I74" s="16">
        <v>240</v>
      </c>
      <c r="J74" s="21"/>
      <c r="K74" s="11" t="s">
        <v>3616</v>
      </c>
      <c r="L74" s="18">
        <v>73</v>
      </c>
      <c r="M74" s="22" t="s">
        <v>3612</v>
      </c>
      <c r="N74" s="31" t="s">
        <v>3555</v>
      </c>
      <c r="O74" s="1">
        <v>21000094234</v>
      </c>
      <c r="P74" s="1" t="e">
        <f t="shared" si="1"/>
        <v>#N/A</v>
      </c>
    </row>
    <row r="75" ht="15" customHeight="1" spans="1:16">
      <c r="A75" s="5">
        <v>74</v>
      </c>
      <c r="B75" s="6">
        <v>21000116045</v>
      </c>
      <c r="C75" s="12" t="s">
        <v>3313</v>
      </c>
      <c r="D75" s="23" t="s">
        <v>3619</v>
      </c>
      <c r="E75" s="10"/>
      <c r="F75" s="11"/>
      <c r="G75" s="6">
        <v>9</v>
      </c>
      <c r="H75" s="6" t="s">
        <v>3620</v>
      </c>
      <c r="I75" s="16">
        <v>240</v>
      </c>
      <c r="J75" s="21"/>
      <c r="K75" s="11" t="s">
        <v>3616</v>
      </c>
      <c r="L75" s="18">
        <v>74</v>
      </c>
      <c r="M75" s="22" t="s">
        <v>3612</v>
      </c>
      <c r="N75" s="31" t="s">
        <v>3555</v>
      </c>
      <c r="O75" s="1">
        <v>21000094238</v>
      </c>
      <c r="P75" s="1" t="e">
        <f t="shared" si="1"/>
        <v>#N/A</v>
      </c>
    </row>
    <row r="76" ht="15" customHeight="1" spans="1:16">
      <c r="A76" s="5">
        <v>75</v>
      </c>
      <c r="B76" s="6">
        <v>21000066616</v>
      </c>
      <c r="C76" s="12" t="s">
        <v>1036</v>
      </c>
      <c r="D76" s="23" t="s">
        <v>166</v>
      </c>
      <c r="E76" s="10"/>
      <c r="F76" s="11"/>
      <c r="G76" s="6">
        <v>7</v>
      </c>
      <c r="H76" s="6" t="s">
        <v>2498</v>
      </c>
      <c r="I76" s="16">
        <v>4658.12</v>
      </c>
      <c r="J76" s="21"/>
      <c r="K76" s="11" t="s">
        <v>3616</v>
      </c>
      <c r="L76" s="18">
        <v>75</v>
      </c>
      <c r="M76" s="22" t="s">
        <v>332</v>
      </c>
      <c r="N76" s="31" t="s">
        <v>3555</v>
      </c>
      <c r="O76" s="1">
        <v>21000094240</v>
      </c>
      <c r="P76" s="1" t="e">
        <f t="shared" si="1"/>
        <v>#N/A</v>
      </c>
    </row>
    <row r="77" ht="15" customHeight="1" spans="1:16">
      <c r="A77" s="5">
        <v>76</v>
      </c>
      <c r="B77" s="6">
        <v>21000033263</v>
      </c>
      <c r="C77" s="12" t="s">
        <v>1036</v>
      </c>
      <c r="D77" s="23" t="s">
        <v>3621</v>
      </c>
      <c r="E77" s="10"/>
      <c r="F77" s="11"/>
      <c r="G77" s="6">
        <v>18</v>
      </c>
      <c r="H77" s="6" t="s">
        <v>3591</v>
      </c>
      <c r="I77" s="16">
        <v>15550</v>
      </c>
      <c r="J77" s="21"/>
      <c r="K77" s="11" t="s">
        <v>3616</v>
      </c>
      <c r="L77" s="18">
        <v>76</v>
      </c>
      <c r="M77" s="22" t="s">
        <v>332</v>
      </c>
      <c r="N77" s="31" t="s">
        <v>3555</v>
      </c>
      <c r="O77" s="1">
        <v>21000105911</v>
      </c>
      <c r="P77" s="1" t="e">
        <f t="shared" si="1"/>
        <v>#N/A</v>
      </c>
    </row>
    <row r="78" ht="15" customHeight="1" spans="1:16">
      <c r="A78" s="5">
        <v>77</v>
      </c>
      <c r="B78" s="6">
        <v>21000115993</v>
      </c>
      <c r="C78" s="12" t="s">
        <v>1036</v>
      </c>
      <c r="D78" s="23" t="s">
        <v>3622</v>
      </c>
      <c r="E78" s="10"/>
      <c r="F78" s="11"/>
      <c r="G78" s="6">
        <v>9</v>
      </c>
      <c r="H78" s="6" t="s">
        <v>3615</v>
      </c>
      <c r="I78" s="16">
        <v>130.5</v>
      </c>
      <c r="J78" s="21"/>
      <c r="K78" s="11" t="s">
        <v>3616</v>
      </c>
      <c r="L78" s="18">
        <v>77</v>
      </c>
      <c r="M78" s="22" t="s">
        <v>332</v>
      </c>
      <c r="N78" s="31" t="s">
        <v>3555</v>
      </c>
      <c r="O78" s="1">
        <v>21000106140</v>
      </c>
      <c r="P78" s="1" t="e">
        <f t="shared" si="1"/>
        <v>#N/A</v>
      </c>
    </row>
    <row r="79" ht="15" customHeight="1" spans="1:16">
      <c r="A79" s="5">
        <v>78</v>
      </c>
      <c r="B79" s="6">
        <v>21000116047</v>
      </c>
      <c r="C79" s="12" t="s">
        <v>3313</v>
      </c>
      <c r="D79" s="23" t="s">
        <v>3619</v>
      </c>
      <c r="E79" s="10"/>
      <c r="F79" s="11"/>
      <c r="G79" s="6">
        <v>9</v>
      </c>
      <c r="H79" s="6" t="s">
        <v>3620</v>
      </c>
      <c r="I79" s="16">
        <v>240</v>
      </c>
      <c r="J79" s="21"/>
      <c r="K79" s="11" t="s">
        <v>3616</v>
      </c>
      <c r="L79" s="18">
        <v>78</v>
      </c>
      <c r="M79" s="22" t="s">
        <v>3612</v>
      </c>
      <c r="N79" s="31" t="s">
        <v>3555</v>
      </c>
      <c r="O79" s="1">
        <v>21000106165</v>
      </c>
      <c r="P79" s="1" t="e">
        <f t="shared" si="1"/>
        <v>#N/A</v>
      </c>
    </row>
    <row r="80" ht="15" customHeight="1" spans="1:16">
      <c r="A80" s="5">
        <v>79</v>
      </c>
      <c r="B80" s="6">
        <v>21000116214</v>
      </c>
      <c r="C80" s="12" t="s">
        <v>1036</v>
      </c>
      <c r="D80" s="23" t="s">
        <v>194</v>
      </c>
      <c r="E80" s="10"/>
      <c r="F80" s="11"/>
      <c r="G80" s="6">
        <v>7</v>
      </c>
      <c r="H80" s="6" t="s">
        <v>3623</v>
      </c>
      <c r="I80" s="16">
        <v>1575</v>
      </c>
      <c r="J80" s="21"/>
      <c r="K80" s="11" t="s">
        <v>3616</v>
      </c>
      <c r="L80" s="18">
        <v>79</v>
      </c>
      <c r="M80" s="22" t="s">
        <v>332</v>
      </c>
      <c r="N80" s="31" t="s">
        <v>3555</v>
      </c>
      <c r="O80" s="1">
        <v>21000116010</v>
      </c>
      <c r="P80" s="1" t="e">
        <f t="shared" si="1"/>
        <v>#N/A</v>
      </c>
    </row>
    <row r="81" ht="15" customHeight="1" spans="1:16">
      <c r="A81" s="5">
        <v>80</v>
      </c>
      <c r="B81" s="6">
        <v>21000115994</v>
      </c>
      <c r="C81" s="12" t="s">
        <v>1036</v>
      </c>
      <c r="D81" s="23" t="s">
        <v>3622</v>
      </c>
      <c r="E81" s="10"/>
      <c r="F81" s="11"/>
      <c r="G81" s="6">
        <v>9</v>
      </c>
      <c r="H81" s="6" t="s">
        <v>3615</v>
      </c>
      <c r="I81" s="16">
        <v>130.5</v>
      </c>
      <c r="J81" s="21"/>
      <c r="K81" s="11" t="s">
        <v>3616</v>
      </c>
      <c r="L81" s="18">
        <v>80</v>
      </c>
      <c r="M81" s="22" t="s">
        <v>332</v>
      </c>
      <c r="N81" s="31" t="s">
        <v>3555</v>
      </c>
      <c r="O81" s="1">
        <v>21000135416</v>
      </c>
      <c r="P81" s="1" t="e">
        <f t="shared" si="1"/>
        <v>#N/A</v>
      </c>
    </row>
    <row r="82" ht="15" customHeight="1" spans="1:16">
      <c r="A82" s="5">
        <v>81</v>
      </c>
      <c r="B82" s="6">
        <v>21000116048</v>
      </c>
      <c r="C82" s="12" t="s">
        <v>3313</v>
      </c>
      <c r="D82" s="23" t="s">
        <v>3619</v>
      </c>
      <c r="E82" s="10"/>
      <c r="F82" s="11"/>
      <c r="G82" s="6">
        <v>9</v>
      </c>
      <c r="H82" s="6" t="s">
        <v>3620</v>
      </c>
      <c r="I82" s="16">
        <v>240</v>
      </c>
      <c r="J82" s="21"/>
      <c r="K82" s="11" t="s">
        <v>3616</v>
      </c>
      <c r="L82" s="18">
        <v>81</v>
      </c>
      <c r="M82" s="22" t="s">
        <v>3612</v>
      </c>
      <c r="N82" s="31" t="s">
        <v>3555</v>
      </c>
      <c r="O82" s="1">
        <v>21000135215</v>
      </c>
      <c r="P82" s="1" t="e">
        <f t="shared" si="1"/>
        <v>#N/A</v>
      </c>
    </row>
    <row r="83" ht="15" customHeight="1" spans="1:16">
      <c r="A83" s="5">
        <v>82</v>
      </c>
      <c r="B83" s="6">
        <v>21000078668</v>
      </c>
      <c r="C83" s="12" t="s">
        <v>984</v>
      </c>
      <c r="D83" s="23" t="s">
        <v>3186</v>
      </c>
      <c r="E83" s="10"/>
      <c r="F83" s="11"/>
      <c r="G83" s="6">
        <v>6</v>
      </c>
      <c r="H83" s="6" t="s">
        <v>3624</v>
      </c>
      <c r="I83" s="16">
        <v>3805</v>
      </c>
      <c r="J83" s="21"/>
      <c r="K83" s="11" t="s">
        <v>3616</v>
      </c>
      <c r="L83" s="18">
        <v>82</v>
      </c>
      <c r="M83" s="22" t="s">
        <v>332</v>
      </c>
      <c r="N83" s="31" t="s">
        <v>3555</v>
      </c>
      <c r="O83" s="1">
        <v>21000135241</v>
      </c>
      <c r="P83" s="1" t="e">
        <f t="shared" si="1"/>
        <v>#N/A</v>
      </c>
    </row>
    <row r="84" ht="15" customHeight="1" spans="1:16">
      <c r="A84" s="5">
        <v>83</v>
      </c>
      <c r="B84" s="6">
        <v>21000116051</v>
      </c>
      <c r="C84" s="12" t="s">
        <v>3313</v>
      </c>
      <c r="D84" s="23" t="s">
        <v>3619</v>
      </c>
      <c r="E84" s="10"/>
      <c r="F84" s="11"/>
      <c r="G84" s="6">
        <v>9</v>
      </c>
      <c r="H84" s="6" t="s">
        <v>3620</v>
      </c>
      <c r="I84" s="16">
        <v>240</v>
      </c>
      <c r="J84" s="21"/>
      <c r="K84" s="11" t="s">
        <v>3616</v>
      </c>
      <c r="L84" s="18">
        <v>83</v>
      </c>
      <c r="M84" s="22" t="s">
        <v>3612</v>
      </c>
      <c r="N84" s="31" t="s">
        <v>3555</v>
      </c>
      <c r="O84" s="1">
        <v>21000087564</v>
      </c>
      <c r="P84" s="1" t="e">
        <f t="shared" si="1"/>
        <v>#N/A</v>
      </c>
    </row>
    <row r="85" ht="15" customHeight="1" spans="1:16">
      <c r="A85" s="5">
        <v>84</v>
      </c>
      <c r="B85" s="6">
        <v>21000116046</v>
      </c>
      <c r="C85" s="12" t="s">
        <v>3313</v>
      </c>
      <c r="D85" s="23" t="s">
        <v>3619</v>
      </c>
      <c r="E85" s="10"/>
      <c r="F85" s="11"/>
      <c r="G85" s="6">
        <v>9</v>
      </c>
      <c r="H85" s="6" t="s">
        <v>3620</v>
      </c>
      <c r="I85" s="16">
        <v>240</v>
      </c>
      <c r="J85" s="21"/>
      <c r="K85" s="11" t="s">
        <v>3616</v>
      </c>
      <c r="L85" s="18">
        <v>84</v>
      </c>
      <c r="M85" s="22" t="s">
        <v>3612</v>
      </c>
      <c r="N85" s="31" t="s">
        <v>3555</v>
      </c>
      <c r="O85" s="1">
        <v>21000106145</v>
      </c>
      <c r="P85" s="1" t="e">
        <f t="shared" si="1"/>
        <v>#N/A</v>
      </c>
    </row>
    <row r="86" ht="15" customHeight="1" spans="1:16">
      <c r="A86" s="5">
        <v>85</v>
      </c>
      <c r="B86" s="6">
        <v>21000040974</v>
      </c>
      <c r="C86" s="12" t="s">
        <v>2378</v>
      </c>
      <c r="D86" s="23" t="s">
        <v>3625</v>
      </c>
      <c r="E86" s="10"/>
      <c r="F86" s="11"/>
      <c r="G86" s="6">
        <v>9</v>
      </c>
      <c r="H86" s="6" t="s">
        <v>3626</v>
      </c>
      <c r="I86" s="16">
        <v>16581.2</v>
      </c>
      <c r="J86" s="21"/>
      <c r="K86" s="11" t="s">
        <v>3616</v>
      </c>
      <c r="L86" s="18">
        <v>85</v>
      </c>
      <c r="M86" s="22"/>
      <c r="N86" s="31" t="s">
        <v>3555</v>
      </c>
      <c r="O86" s="1">
        <v>21000106173</v>
      </c>
      <c r="P86" s="1" t="e">
        <f t="shared" si="1"/>
        <v>#N/A</v>
      </c>
    </row>
    <row r="87" ht="15" customHeight="1" spans="1:16">
      <c r="A87" s="5">
        <v>86</v>
      </c>
      <c r="B87" s="6">
        <v>21000115858</v>
      </c>
      <c r="C87" s="12" t="s">
        <v>3627</v>
      </c>
      <c r="D87" s="23" t="s">
        <v>3628</v>
      </c>
      <c r="E87" s="10"/>
      <c r="F87" s="11"/>
      <c r="G87" s="6">
        <v>8</v>
      </c>
      <c r="H87" s="6" t="s">
        <v>3629</v>
      </c>
      <c r="I87" s="16">
        <v>133.79</v>
      </c>
      <c r="J87" s="21"/>
      <c r="K87" s="11" t="s">
        <v>3616</v>
      </c>
      <c r="L87" s="18">
        <v>86</v>
      </c>
      <c r="M87" s="22"/>
      <c r="N87" s="31" t="s">
        <v>3555</v>
      </c>
      <c r="O87" s="1">
        <v>21000023959</v>
      </c>
      <c r="P87" s="1" t="e">
        <f t="shared" si="1"/>
        <v>#N/A</v>
      </c>
    </row>
    <row r="88" ht="15" customHeight="1" spans="1:16">
      <c r="A88" s="5">
        <v>87</v>
      </c>
      <c r="B88" s="6">
        <v>21000105596</v>
      </c>
      <c r="C88" s="12" t="s">
        <v>813</v>
      </c>
      <c r="D88" s="7" t="s">
        <v>3630</v>
      </c>
      <c r="E88" s="10"/>
      <c r="F88" s="11"/>
      <c r="G88" s="24">
        <v>13</v>
      </c>
      <c r="H88" s="6">
        <v>20080102</v>
      </c>
      <c r="I88" s="16">
        <v>60</v>
      </c>
      <c r="J88" s="21"/>
      <c r="K88" s="11" t="s">
        <v>3631</v>
      </c>
      <c r="L88" s="18">
        <v>87</v>
      </c>
      <c r="M88" s="22"/>
      <c r="N88" s="31" t="s">
        <v>3555</v>
      </c>
      <c r="O88" s="1">
        <v>21000023972</v>
      </c>
      <c r="P88" s="1" t="e">
        <f t="shared" si="1"/>
        <v>#N/A</v>
      </c>
    </row>
    <row r="89" ht="15" customHeight="1" spans="1:16">
      <c r="A89" s="5">
        <v>88</v>
      </c>
      <c r="B89" s="6">
        <v>21000116384</v>
      </c>
      <c r="C89" s="12" t="s">
        <v>813</v>
      </c>
      <c r="D89" s="23" t="s">
        <v>3632</v>
      </c>
      <c r="E89" s="25"/>
      <c r="F89" s="25"/>
      <c r="G89" s="25">
        <v>14</v>
      </c>
      <c r="H89" s="25">
        <v>20051112</v>
      </c>
      <c r="I89" s="32">
        <v>31.5</v>
      </c>
      <c r="J89" s="25"/>
      <c r="K89" s="23" t="s">
        <v>3633</v>
      </c>
      <c r="L89" s="18">
        <v>88</v>
      </c>
      <c r="M89" s="22"/>
      <c r="N89" s="31" t="s">
        <v>3555</v>
      </c>
      <c r="O89" s="1">
        <v>21000023978</v>
      </c>
      <c r="P89" s="1" t="e">
        <f t="shared" si="1"/>
        <v>#N/A</v>
      </c>
    </row>
    <row r="90" ht="15" customHeight="1" spans="1:16">
      <c r="A90" s="5">
        <v>89</v>
      </c>
      <c r="B90" s="6">
        <v>21000116385</v>
      </c>
      <c r="C90" s="12" t="s">
        <v>813</v>
      </c>
      <c r="D90" s="23" t="s">
        <v>3632</v>
      </c>
      <c r="E90" s="25"/>
      <c r="F90" s="25"/>
      <c r="G90" s="25">
        <v>14</v>
      </c>
      <c r="H90" s="25">
        <v>20051112</v>
      </c>
      <c r="I90" s="32">
        <v>31.5</v>
      </c>
      <c r="J90" s="25"/>
      <c r="K90" s="23" t="s">
        <v>3633</v>
      </c>
      <c r="L90" s="18">
        <v>89</v>
      </c>
      <c r="M90" s="22"/>
      <c r="N90" s="31" t="s">
        <v>3555</v>
      </c>
      <c r="O90" s="1">
        <v>21000023987</v>
      </c>
      <c r="P90" s="1" t="e">
        <f t="shared" si="1"/>
        <v>#N/A</v>
      </c>
    </row>
    <row r="91" ht="15" customHeight="1" spans="1:16">
      <c r="A91" s="5">
        <v>90</v>
      </c>
      <c r="B91" s="6">
        <v>21000116418</v>
      </c>
      <c r="C91" s="12" t="s">
        <v>813</v>
      </c>
      <c r="D91" s="23" t="s">
        <v>3634</v>
      </c>
      <c r="E91" s="25"/>
      <c r="F91" s="25"/>
      <c r="G91" s="25">
        <v>11</v>
      </c>
      <c r="H91" s="25">
        <v>20081017</v>
      </c>
      <c r="I91" s="32">
        <v>40.5</v>
      </c>
      <c r="J91" s="25"/>
      <c r="K91" s="23" t="s">
        <v>3633</v>
      </c>
      <c r="L91" s="18">
        <v>90</v>
      </c>
      <c r="M91" s="22"/>
      <c r="N91" s="31" t="s">
        <v>3555</v>
      </c>
      <c r="O91" s="1">
        <v>21000033503</v>
      </c>
      <c r="P91" s="1" t="e">
        <f t="shared" si="1"/>
        <v>#N/A</v>
      </c>
    </row>
    <row r="92" ht="15" customHeight="1" spans="1:16">
      <c r="A92" s="5">
        <v>91</v>
      </c>
      <c r="B92" s="6">
        <v>21000116081</v>
      </c>
      <c r="C92" s="12" t="s">
        <v>1036</v>
      </c>
      <c r="D92" s="23" t="s">
        <v>196</v>
      </c>
      <c r="E92" s="25"/>
      <c r="F92" s="25"/>
      <c r="G92" s="25">
        <v>8</v>
      </c>
      <c r="H92" s="25">
        <v>20110308</v>
      </c>
      <c r="I92" s="32">
        <v>135.3</v>
      </c>
      <c r="J92" s="25"/>
      <c r="K92" s="23" t="s">
        <v>3633</v>
      </c>
      <c r="L92" s="18">
        <v>91</v>
      </c>
      <c r="M92" s="22" t="s">
        <v>332</v>
      </c>
      <c r="N92" s="31" t="s">
        <v>3555</v>
      </c>
      <c r="O92" s="1">
        <v>21000105974</v>
      </c>
      <c r="P92" s="1" t="e">
        <f t="shared" si="1"/>
        <v>#N/A</v>
      </c>
    </row>
    <row r="93" ht="21.6" customHeight="1" spans="1:16">
      <c r="A93" s="26">
        <v>92</v>
      </c>
      <c r="B93" s="27">
        <v>21000105956</v>
      </c>
      <c r="C93" s="28" t="s">
        <v>3101</v>
      </c>
      <c r="D93" s="29" t="s">
        <v>3103</v>
      </c>
      <c r="E93" s="30"/>
      <c r="F93" s="30"/>
      <c r="G93" s="30">
        <v>10</v>
      </c>
      <c r="H93" s="30" t="s">
        <v>3635</v>
      </c>
      <c r="I93" s="33">
        <v>135.54</v>
      </c>
      <c r="J93" s="30"/>
      <c r="K93" s="29" t="s">
        <v>3633</v>
      </c>
      <c r="L93" s="34">
        <v>92</v>
      </c>
      <c r="M93" s="35" t="s">
        <v>3636</v>
      </c>
      <c r="N93" s="36" t="s">
        <v>3637</v>
      </c>
      <c r="O93" s="1">
        <v>21000106377</v>
      </c>
      <c r="P93" s="1" t="e">
        <f t="shared" si="1"/>
        <v>#N/A</v>
      </c>
    </row>
    <row r="94" ht="21.6" customHeight="1" spans="1:16">
      <c r="A94" s="26">
        <v>93</v>
      </c>
      <c r="B94" s="27">
        <v>21000105949</v>
      </c>
      <c r="C94" s="28" t="s">
        <v>3101</v>
      </c>
      <c r="D94" s="29" t="s">
        <v>3103</v>
      </c>
      <c r="E94" s="30"/>
      <c r="F94" s="30"/>
      <c r="G94" s="30">
        <v>22</v>
      </c>
      <c r="H94" s="30" t="s">
        <v>3638</v>
      </c>
      <c r="I94" s="33">
        <v>74.4</v>
      </c>
      <c r="J94" s="30"/>
      <c r="K94" s="29" t="s">
        <v>3633</v>
      </c>
      <c r="L94" s="34">
        <v>93</v>
      </c>
      <c r="M94" s="35" t="s">
        <v>3636</v>
      </c>
      <c r="N94" s="36" t="s">
        <v>3637</v>
      </c>
      <c r="O94" s="1">
        <v>21000106425</v>
      </c>
      <c r="P94" s="1" t="e">
        <f t="shared" si="1"/>
        <v>#N/A</v>
      </c>
    </row>
    <row r="95" ht="21.6" customHeight="1" spans="1:16">
      <c r="A95" s="26">
        <v>94</v>
      </c>
      <c r="B95" s="27">
        <v>21000106144</v>
      </c>
      <c r="C95" s="28" t="s">
        <v>3040</v>
      </c>
      <c r="D95" s="29" t="s">
        <v>3042</v>
      </c>
      <c r="E95" s="30"/>
      <c r="F95" s="30"/>
      <c r="G95" s="30">
        <v>14</v>
      </c>
      <c r="H95" s="30" t="s">
        <v>3639</v>
      </c>
      <c r="I95" s="33">
        <v>74.4</v>
      </c>
      <c r="J95" s="30"/>
      <c r="K95" s="29" t="s">
        <v>3633</v>
      </c>
      <c r="L95" s="34">
        <v>94</v>
      </c>
      <c r="M95" s="35" t="s">
        <v>3636</v>
      </c>
      <c r="N95" s="36" t="s">
        <v>3637</v>
      </c>
      <c r="O95" s="1">
        <v>21000116102</v>
      </c>
      <c r="P95" s="1" t="e">
        <f t="shared" si="1"/>
        <v>#N/A</v>
      </c>
    </row>
    <row r="96" ht="15" customHeight="1" spans="1:16">
      <c r="A96" s="5">
        <v>95</v>
      </c>
      <c r="B96" s="6">
        <v>21000135242</v>
      </c>
      <c r="C96" s="12" t="s">
        <v>725</v>
      </c>
      <c r="D96" s="23" t="s">
        <v>3297</v>
      </c>
      <c r="E96" s="25"/>
      <c r="F96" s="25"/>
      <c r="G96" s="25">
        <v>7</v>
      </c>
      <c r="H96" s="25" t="s">
        <v>3640</v>
      </c>
      <c r="I96" s="32">
        <v>3137.33</v>
      </c>
      <c r="J96" s="25"/>
      <c r="K96" s="23" t="s">
        <v>3633</v>
      </c>
      <c r="L96" s="18">
        <v>95</v>
      </c>
      <c r="M96" s="22" t="s">
        <v>3641</v>
      </c>
      <c r="N96" s="31" t="s">
        <v>3555</v>
      </c>
      <c r="O96" s="1">
        <v>21000116104</v>
      </c>
      <c r="P96" s="1" t="e">
        <f t="shared" si="1"/>
        <v>#N/A</v>
      </c>
    </row>
    <row r="97" ht="15" customHeight="1" spans="1:16">
      <c r="A97" s="5">
        <v>96</v>
      </c>
      <c r="B97" s="6">
        <v>21000106115</v>
      </c>
      <c r="C97" s="12" t="s">
        <v>2708</v>
      </c>
      <c r="D97" s="23" t="s">
        <v>3035</v>
      </c>
      <c r="E97" s="25"/>
      <c r="F97" s="25"/>
      <c r="G97" s="25">
        <v>15</v>
      </c>
      <c r="H97" s="25" t="s">
        <v>3642</v>
      </c>
      <c r="I97" s="32">
        <v>66</v>
      </c>
      <c r="J97" s="25"/>
      <c r="K97" s="23" t="s">
        <v>3633</v>
      </c>
      <c r="L97" s="18">
        <v>96</v>
      </c>
      <c r="M97" s="22" t="s">
        <v>3641</v>
      </c>
      <c r="N97" s="31" t="s">
        <v>3555</v>
      </c>
      <c r="O97" s="1">
        <v>21000116108</v>
      </c>
      <c r="P97" s="1" t="e">
        <f t="shared" si="1"/>
        <v>#N/A</v>
      </c>
    </row>
    <row r="98" ht="15" customHeight="1" spans="1:16">
      <c r="A98" s="5">
        <v>97</v>
      </c>
      <c r="B98" s="6">
        <v>21000105963</v>
      </c>
      <c r="C98" s="12" t="s">
        <v>3040</v>
      </c>
      <c r="D98" s="23" t="s">
        <v>3643</v>
      </c>
      <c r="E98" s="25"/>
      <c r="F98" s="25"/>
      <c r="G98" s="25">
        <v>18</v>
      </c>
      <c r="H98" s="25" t="s">
        <v>3644</v>
      </c>
      <c r="I98" s="32">
        <v>112.2</v>
      </c>
      <c r="J98" s="25"/>
      <c r="K98" s="23" t="s">
        <v>3633</v>
      </c>
      <c r="L98" s="18">
        <v>97</v>
      </c>
      <c r="M98" s="22" t="s">
        <v>3641</v>
      </c>
      <c r="N98" s="31" t="s">
        <v>3555</v>
      </c>
      <c r="O98" s="1">
        <v>21000135423</v>
      </c>
      <c r="P98" s="1" t="e">
        <f t="shared" si="1"/>
        <v>#N/A</v>
      </c>
    </row>
    <row r="99" ht="21.6" customHeight="1" spans="1:16">
      <c r="A99" s="26">
        <v>98</v>
      </c>
      <c r="B99" s="27">
        <v>21000106620</v>
      </c>
      <c r="C99" s="28" t="s">
        <v>3011</v>
      </c>
      <c r="D99" s="29" t="s">
        <v>3014</v>
      </c>
      <c r="E99" s="30"/>
      <c r="F99" s="30"/>
      <c r="G99" s="30">
        <v>16</v>
      </c>
      <c r="H99" s="30" t="s">
        <v>3645</v>
      </c>
      <c r="I99" s="33">
        <v>240</v>
      </c>
      <c r="J99" s="30"/>
      <c r="K99" s="29" t="s">
        <v>3633</v>
      </c>
      <c r="L99" s="34">
        <v>98</v>
      </c>
      <c r="M99" s="35" t="s">
        <v>3636</v>
      </c>
      <c r="N99" s="36" t="s">
        <v>3637</v>
      </c>
      <c r="O99" s="1">
        <v>21000135426</v>
      </c>
      <c r="P99" s="1" t="e">
        <f t="shared" si="1"/>
        <v>#N/A</v>
      </c>
    </row>
    <row r="100" ht="21.6" customHeight="1" spans="1:16">
      <c r="A100" s="26">
        <v>99</v>
      </c>
      <c r="B100" s="27">
        <v>21000135170</v>
      </c>
      <c r="C100" s="28" t="s">
        <v>2708</v>
      </c>
      <c r="D100" s="29" t="s">
        <v>2711</v>
      </c>
      <c r="E100" s="30"/>
      <c r="F100" s="30"/>
      <c r="G100" s="30">
        <v>9</v>
      </c>
      <c r="H100" s="30" t="s">
        <v>3646</v>
      </c>
      <c r="I100" s="33">
        <v>205.67</v>
      </c>
      <c r="J100" s="30"/>
      <c r="K100" s="29" t="s">
        <v>3633</v>
      </c>
      <c r="L100" s="34">
        <v>99</v>
      </c>
      <c r="M100" s="35" t="s">
        <v>3636</v>
      </c>
      <c r="N100" s="36" t="s">
        <v>3637</v>
      </c>
      <c r="O100" s="1">
        <v>21000135427</v>
      </c>
      <c r="P100" s="1" t="e">
        <f t="shared" si="1"/>
        <v>#N/A</v>
      </c>
    </row>
    <row r="101" ht="21.6" customHeight="1" spans="1:16">
      <c r="A101" s="26">
        <v>100</v>
      </c>
      <c r="B101" s="27">
        <v>21000105757</v>
      </c>
      <c r="C101" s="28" t="s">
        <v>2708</v>
      </c>
      <c r="D101" s="29" t="s">
        <v>2995</v>
      </c>
      <c r="E101" s="30"/>
      <c r="F101" s="30"/>
      <c r="G101" s="30">
        <v>17</v>
      </c>
      <c r="H101" s="30" t="s">
        <v>3647</v>
      </c>
      <c r="I101" s="33">
        <v>76.8</v>
      </c>
      <c r="J101" s="30"/>
      <c r="K101" s="29" t="s">
        <v>3633</v>
      </c>
      <c r="L101" s="34">
        <v>100</v>
      </c>
      <c r="M101" s="35" t="s">
        <v>3636</v>
      </c>
      <c r="N101" s="36" t="s">
        <v>3637</v>
      </c>
      <c r="O101" s="1">
        <v>21000135429</v>
      </c>
      <c r="P101" s="1" t="e">
        <f t="shared" si="1"/>
        <v>#N/A</v>
      </c>
    </row>
    <row r="102" ht="21.6" customHeight="1" spans="1:16">
      <c r="A102" s="26">
        <v>101</v>
      </c>
      <c r="B102" s="27">
        <v>21000105740</v>
      </c>
      <c r="C102" s="28" t="s">
        <v>725</v>
      </c>
      <c r="D102" s="29" t="s">
        <v>3347</v>
      </c>
      <c r="E102" s="30"/>
      <c r="F102" s="30"/>
      <c r="G102" s="30">
        <v>22</v>
      </c>
      <c r="H102" s="30" t="s">
        <v>3648</v>
      </c>
      <c r="I102" s="33">
        <v>136.8</v>
      </c>
      <c r="J102" s="30"/>
      <c r="K102" s="29" t="s">
        <v>3633</v>
      </c>
      <c r="L102" s="34">
        <v>101</v>
      </c>
      <c r="M102" s="35" t="s">
        <v>3636</v>
      </c>
      <c r="N102" s="36" t="s">
        <v>3637</v>
      </c>
      <c r="O102" s="1">
        <v>21000135430</v>
      </c>
      <c r="P102" s="1" t="e">
        <f t="shared" si="1"/>
        <v>#N/A</v>
      </c>
    </row>
    <row r="103" ht="21.6" customHeight="1" spans="1:16">
      <c r="A103" s="26">
        <v>102</v>
      </c>
      <c r="B103" s="27">
        <v>21000105922</v>
      </c>
      <c r="C103" s="28" t="s">
        <v>2708</v>
      </c>
      <c r="D103" s="29" t="s">
        <v>3305</v>
      </c>
      <c r="E103" s="30"/>
      <c r="F103" s="30"/>
      <c r="G103" s="30">
        <v>15</v>
      </c>
      <c r="H103" s="30" t="s">
        <v>3642</v>
      </c>
      <c r="I103" s="33">
        <v>63.42</v>
      </c>
      <c r="J103" s="30"/>
      <c r="K103" s="29" t="s">
        <v>3633</v>
      </c>
      <c r="L103" s="34">
        <v>102</v>
      </c>
      <c r="M103" s="35" t="s">
        <v>3636</v>
      </c>
      <c r="N103" s="36" t="s">
        <v>3637</v>
      </c>
      <c r="O103" s="1">
        <v>21000135431</v>
      </c>
      <c r="P103" s="1" t="e">
        <f t="shared" si="1"/>
        <v>#N/A</v>
      </c>
    </row>
    <row r="104" ht="21.6" customHeight="1" spans="1:16">
      <c r="A104" s="26">
        <v>103</v>
      </c>
      <c r="B104" s="27">
        <v>21000105752</v>
      </c>
      <c r="C104" s="28" t="s">
        <v>3040</v>
      </c>
      <c r="D104" s="29" t="s">
        <v>3042</v>
      </c>
      <c r="E104" s="30"/>
      <c r="F104" s="30"/>
      <c r="G104" s="30">
        <v>18</v>
      </c>
      <c r="H104" s="30" t="s">
        <v>3649</v>
      </c>
      <c r="I104" s="33">
        <v>67.35</v>
      </c>
      <c r="J104" s="30"/>
      <c r="K104" s="29" t="s">
        <v>3633</v>
      </c>
      <c r="L104" s="34">
        <v>103</v>
      </c>
      <c r="M104" s="35" t="s">
        <v>3636</v>
      </c>
      <c r="N104" s="36" t="s">
        <v>3637</v>
      </c>
      <c r="O104" s="1">
        <v>21000135432</v>
      </c>
      <c r="P104" s="1" t="e">
        <f t="shared" si="1"/>
        <v>#N/A</v>
      </c>
    </row>
    <row r="105" ht="21.6" customHeight="1" spans="1:16">
      <c r="A105" s="26">
        <v>104</v>
      </c>
      <c r="B105" s="27">
        <v>21000106368</v>
      </c>
      <c r="C105" s="28" t="s">
        <v>3154</v>
      </c>
      <c r="D105" s="29" t="s">
        <v>3157</v>
      </c>
      <c r="E105" s="30"/>
      <c r="F105" s="30"/>
      <c r="G105" s="30">
        <v>13</v>
      </c>
      <c r="H105" s="30" t="s">
        <v>3650</v>
      </c>
      <c r="I105" s="33">
        <v>240</v>
      </c>
      <c r="J105" s="30"/>
      <c r="K105" s="29" t="s">
        <v>3633</v>
      </c>
      <c r="L105" s="34">
        <v>104</v>
      </c>
      <c r="M105" s="35" t="s">
        <v>3636</v>
      </c>
      <c r="N105" s="36" t="s">
        <v>3637</v>
      </c>
      <c r="O105" s="1">
        <v>21000105965</v>
      </c>
      <c r="P105" s="1" t="e">
        <f t="shared" si="1"/>
        <v>#N/A</v>
      </c>
    </row>
    <row r="106" ht="15" customHeight="1" spans="1:16">
      <c r="A106" s="5">
        <v>105</v>
      </c>
      <c r="B106" s="6">
        <v>21000105910</v>
      </c>
      <c r="C106" s="12" t="s">
        <v>2708</v>
      </c>
      <c r="D106" s="23" t="s">
        <v>2708</v>
      </c>
      <c r="E106" s="25"/>
      <c r="F106" s="25"/>
      <c r="G106" s="25">
        <v>15</v>
      </c>
      <c r="H106" s="25" t="s">
        <v>3651</v>
      </c>
      <c r="I106" s="32">
        <v>67.35</v>
      </c>
      <c r="J106" s="25"/>
      <c r="K106" s="23" t="s">
        <v>3633</v>
      </c>
      <c r="L106" s="18">
        <v>105</v>
      </c>
      <c r="M106" s="22" t="s">
        <v>3652</v>
      </c>
      <c r="N106" s="31" t="s">
        <v>3555</v>
      </c>
      <c r="O106" s="1">
        <v>21000105975</v>
      </c>
      <c r="P106" s="1" t="e">
        <f t="shared" si="1"/>
        <v>#N/A</v>
      </c>
    </row>
    <row r="107" ht="15" customHeight="1" spans="1:16">
      <c r="A107" s="5">
        <v>106</v>
      </c>
      <c r="B107" s="6">
        <v>21000105925</v>
      </c>
      <c r="C107" s="12" t="s">
        <v>725</v>
      </c>
      <c r="D107" s="23" t="s">
        <v>725</v>
      </c>
      <c r="E107" s="25"/>
      <c r="F107" s="25"/>
      <c r="G107" s="25">
        <v>12</v>
      </c>
      <c r="H107" s="25">
        <v>20070415</v>
      </c>
      <c r="I107" s="32">
        <v>63.42</v>
      </c>
      <c r="J107" s="25"/>
      <c r="K107" s="23" t="s">
        <v>3633</v>
      </c>
      <c r="L107" s="18">
        <v>106</v>
      </c>
      <c r="M107" s="22" t="s">
        <v>3641</v>
      </c>
      <c r="N107" s="31" t="s">
        <v>3555</v>
      </c>
      <c r="O107" s="1">
        <v>21000105977</v>
      </c>
      <c r="P107" s="1" t="e">
        <f t="shared" si="1"/>
        <v>#N/A</v>
      </c>
    </row>
    <row r="108" ht="15" customHeight="1" spans="1:16">
      <c r="A108" s="5">
        <v>107</v>
      </c>
      <c r="B108" s="6">
        <v>21000105937</v>
      </c>
      <c r="C108" s="12" t="s">
        <v>2485</v>
      </c>
      <c r="D108" s="23" t="s">
        <v>2485</v>
      </c>
      <c r="E108" s="25"/>
      <c r="F108" s="25"/>
      <c r="G108" s="25">
        <v>10</v>
      </c>
      <c r="H108" s="25" t="s">
        <v>3653</v>
      </c>
      <c r="I108" s="32">
        <v>63.42</v>
      </c>
      <c r="J108" s="25"/>
      <c r="K108" s="23" t="s">
        <v>3633</v>
      </c>
      <c r="L108" s="18">
        <v>107</v>
      </c>
      <c r="M108" s="22" t="s">
        <v>3652</v>
      </c>
      <c r="N108" s="31" t="s">
        <v>3555</v>
      </c>
      <c r="O108" s="1">
        <v>21000105978</v>
      </c>
      <c r="P108" s="1" t="e">
        <f t="shared" si="1"/>
        <v>#N/A</v>
      </c>
    </row>
    <row r="109" ht="15" customHeight="1" spans="1:16">
      <c r="A109" s="5">
        <v>108</v>
      </c>
      <c r="B109" s="6">
        <v>36000003392</v>
      </c>
      <c r="C109" s="12" t="s">
        <v>3654</v>
      </c>
      <c r="D109" s="23" t="s">
        <v>3654</v>
      </c>
      <c r="E109" s="25"/>
      <c r="F109" s="25"/>
      <c r="G109" s="25">
        <v>19</v>
      </c>
      <c r="H109" s="25" t="s">
        <v>3655</v>
      </c>
      <c r="I109" s="32">
        <v>31.5</v>
      </c>
      <c r="J109" s="25"/>
      <c r="K109" s="23" t="s">
        <v>3633</v>
      </c>
      <c r="L109" s="18">
        <v>108</v>
      </c>
      <c r="M109" s="22"/>
      <c r="N109" s="31" t="s">
        <v>3555</v>
      </c>
      <c r="O109" s="1">
        <v>21000105979</v>
      </c>
      <c r="P109" s="1" t="e">
        <f t="shared" si="1"/>
        <v>#N/A</v>
      </c>
    </row>
    <row r="110" ht="15" customHeight="1" spans="1:16">
      <c r="A110" s="5">
        <v>109</v>
      </c>
      <c r="B110" s="6">
        <v>21000115968</v>
      </c>
      <c r="C110" s="12" t="s">
        <v>2843</v>
      </c>
      <c r="D110" s="23" t="s">
        <v>120</v>
      </c>
      <c r="E110" s="25"/>
      <c r="F110" s="25"/>
      <c r="G110" s="25">
        <v>8</v>
      </c>
      <c r="H110" s="25" t="s">
        <v>3656</v>
      </c>
      <c r="I110" s="32">
        <v>185.77</v>
      </c>
      <c r="J110" s="25"/>
      <c r="K110" s="23" t="s">
        <v>3633</v>
      </c>
      <c r="L110" s="18">
        <v>109</v>
      </c>
      <c r="M110" s="22" t="s">
        <v>332</v>
      </c>
      <c r="N110" s="31" t="s">
        <v>3555</v>
      </c>
      <c r="O110" s="1">
        <v>21000106122</v>
      </c>
      <c r="P110" s="1" t="e">
        <f t="shared" si="1"/>
        <v>#N/A</v>
      </c>
    </row>
    <row r="111" ht="15" customHeight="1" spans="1:16">
      <c r="A111" s="5">
        <v>110</v>
      </c>
      <c r="B111" s="6">
        <v>21000116324</v>
      </c>
      <c r="C111" s="12" t="s">
        <v>813</v>
      </c>
      <c r="D111" s="23" t="s">
        <v>813</v>
      </c>
      <c r="E111" s="25"/>
      <c r="F111" s="25"/>
      <c r="G111" s="25">
        <v>8</v>
      </c>
      <c r="H111" s="25" t="s">
        <v>3657</v>
      </c>
      <c r="I111" s="32">
        <v>36.3</v>
      </c>
      <c r="J111" s="25"/>
      <c r="K111" s="23" t="s">
        <v>3633</v>
      </c>
      <c r="L111" s="18">
        <v>110</v>
      </c>
      <c r="M111" s="22"/>
      <c r="N111" s="31" t="s">
        <v>3555</v>
      </c>
      <c r="O111" s="1">
        <v>21000106125</v>
      </c>
      <c r="P111" s="1" t="e">
        <f t="shared" si="1"/>
        <v>#N/A</v>
      </c>
    </row>
    <row r="112" ht="32.4" customHeight="1" spans="1:16">
      <c r="A112" s="5">
        <v>111</v>
      </c>
      <c r="B112" s="6">
        <v>36000000498</v>
      </c>
      <c r="C112" s="12" t="s">
        <v>3658</v>
      </c>
      <c r="D112" s="23" t="s">
        <v>3659</v>
      </c>
      <c r="E112" s="25"/>
      <c r="F112" s="25"/>
      <c r="G112" s="25">
        <v>34</v>
      </c>
      <c r="H112" s="25" t="s">
        <v>3660</v>
      </c>
      <c r="I112" s="32">
        <v>1892180</v>
      </c>
      <c r="J112" s="25"/>
      <c r="K112" s="23" t="s">
        <v>3633</v>
      </c>
      <c r="L112" s="18">
        <v>111</v>
      </c>
      <c r="M112" s="22" t="s">
        <v>3661</v>
      </c>
      <c r="N112" s="31" t="s">
        <v>3555</v>
      </c>
      <c r="O112" s="1">
        <v>21000116216</v>
      </c>
      <c r="P112" s="1" t="e">
        <f t="shared" si="1"/>
        <v>#N/A</v>
      </c>
    </row>
    <row r="113" ht="32.4" customHeight="1" spans="1:16">
      <c r="A113" s="5">
        <v>112</v>
      </c>
      <c r="B113" s="6">
        <v>36000000524</v>
      </c>
      <c r="C113" s="12" t="s">
        <v>3658</v>
      </c>
      <c r="D113" s="23" t="s">
        <v>3662</v>
      </c>
      <c r="E113" s="25"/>
      <c r="F113" s="25"/>
      <c r="G113" s="25">
        <v>34</v>
      </c>
      <c r="H113" s="25" t="s">
        <v>3663</v>
      </c>
      <c r="I113" s="32">
        <v>1892180</v>
      </c>
      <c r="J113" s="25"/>
      <c r="K113" s="23" t="s">
        <v>3633</v>
      </c>
      <c r="L113" s="18">
        <v>112</v>
      </c>
      <c r="M113" s="22" t="s">
        <v>3661</v>
      </c>
      <c r="N113" s="31" t="s">
        <v>3555</v>
      </c>
      <c r="O113" s="1">
        <v>21000116358</v>
      </c>
      <c r="P113" s="1" t="e">
        <f t="shared" si="1"/>
        <v>#N/A</v>
      </c>
    </row>
    <row r="114" ht="15" customHeight="1" spans="1:16">
      <c r="A114" s="5">
        <v>113</v>
      </c>
      <c r="B114" s="6">
        <v>21000024029</v>
      </c>
      <c r="C114" s="12" t="s">
        <v>2567</v>
      </c>
      <c r="D114" s="23" t="s">
        <v>2570</v>
      </c>
      <c r="E114" s="25"/>
      <c r="F114" s="25"/>
      <c r="G114" s="25">
        <v>24</v>
      </c>
      <c r="H114" s="25" t="s">
        <v>2569</v>
      </c>
      <c r="I114" s="32">
        <v>1831377.28</v>
      </c>
      <c r="J114" s="25"/>
      <c r="K114" s="23" t="s">
        <v>3633</v>
      </c>
      <c r="L114" s="18">
        <v>113</v>
      </c>
      <c r="M114" s="22" t="s">
        <v>3664</v>
      </c>
      <c r="N114" s="31" t="s">
        <v>3555</v>
      </c>
      <c r="O114" s="1">
        <v>21000135173</v>
      </c>
      <c r="P114" s="1" t="e">
        <f t="shared" si="1"/>
        <v>#N/A</v>
      </c>
    </row>
    <row r="115" ht="15" customHeight="1" spans="1:16">
      <c r="A115" s="5">
        <v>114</v>
      </c>
      <c r="B115" s="6">
        <v>21000024050</v>
      </c>
      <c r="C115" s="12" t="s">
        <v>2567</v>
      </c>
      <c r="D115" s="23" t="s">
        <v>2570</v>
      </c>
      <c r="E115" s="25"/>
      <c r="F115" s="25"/>
      <c r="G115" s="25">
        <v>24</v>
      </c>
      <c r="H115" s="25" t="s">
        <v>2569</v>
      </c>
      <c r="I115" s="32">
        <v>1326000</v>
      </c>
      <c r="J115" s="25"/>
      <c r="K115" s="23" t="s">
        <v>3633</v>
      </c>
      <c r="L115" s="18">
        <v>114</v>
      </c>
      <c r="M115" s="22" t="s">
        <v>3664</v>
      </c>
      <c r="N115" s="31" t="s">
        <v>3555</v>
      </c>
      <c r="O115" s="1">
        <v>21000135174</v>
      </c>
      <c r="P115" s="1" t="e">
        <f t="shared" si="1"/>
        <v>#N/A</v>
      </c>
    </row>
    <row r="116" ht="15" customHeight="1" spans="1:16">
      <c r="A116" s="5">
        <v>115</v>
      </c>
      <c r="B116" s="6">
        <v>21000106126</v>
      </c>
      <c r="C116" s="12" t="s">
        <v>2657</v>
      </c>
      <c r="D116" s="23" t="s">
        <v>3665</v>
      </c>
      <c r="E116" s="25"/>
      <c r="F116" s="25"/>
      <c r="G116" s="25">
        <v>15</v>
      </c>
      <c r="H116" s="25" t="s">
        <v>3666</v>
      </c>
      <c r="I116" s="32">
        <v>112.2</v>
      </c>
      <c r="J116" s="25"/>
      <c r="K116" s="23" t="s">
        <v>3633</v>
      </c>
      <c r="L116" s="18">
        <v>115</v>
      </c>
      <c r="M116" s="22" t="s">
        <v>3641</v>
      </c>
      <c r="N116" s="31" t="s">
        <v>3555</v>
      </c>
      <c r="O116" s="1">
        <v>21000135188</v>
      </c>
      <c r="P116" s="1" t="e">
        <f t="shared" si="1"/>
        <v>#N/A</v>
      </c>
    </row>
    <row r="117" ht="15" customHeight="1" spans="1:16">
      <c r="A117" s="5">
        <v>116</v>
      </c>
      <c r="B117" s="6">
        <v>21000106336</v>
      </c>
      <c r="C117" s="12" t="s">
        <v>725</v>
      </c>
      <c r="D117" s="23" t="s">
        <v>2698</v>
      </c>
      <c r="E117" s="25"/>
      <c r="F117" s="25"/>
      <c r="G117" s="25">
        <v>13</v>
      </c>
      <c r="H117" s="25" t="s">
        <v>3667</v>
      </c>
      <c r="I117" s="32">
        <v>85.5</v>
      </c>
      <c r="J117" s="25"/>
      <c r="K117" s="23" t="s">
        <v>3633</v>
      </c>
      <c r="L117" s="18">
        <v>116</v>
      </c>
      <c r="M117" s="22" t="s">
        <v>3641</v>
      </c>
      <c r="N117" s="31" t="s">
        <v>3555</v>
      </c>
      <c r="O117" s="1">
        <v>21000135421</v>
      </c>
      <c r="P117" s="1" t="e">
        <f t="shared" si="1"/>
        <v>#N/A</v>
      </c>
    </row>
    <row r="118" ht="15" customHeight="1" spans="1:16">
      <c r="A118" s="5">
        <v>117</v>
      </c>
      <c r="B118" s="6">
        <v>21000106157</v>
      </c>
      <c r="C118" s="12" t="s">
        <v>725</v>
      </c>
      <c r="D118" s="23" t="s">
        <v>3297</v>
      </c>
      <c r="E118" s="25"/>
      <c r="F118" s="25"/>
      <c r="G118" s="25">
        <v>13</v>
      </c>
      <c r="H118" s="25" t="s">
        <v>3667</v>
      </c>
      <c r="I118" s="32">
        <v>112.2</v>
      </c>
      <c r="J118" s="25"/>
      <c r="K118" s="23" t="s">
        <v>3633</v>
      </c>
      <c r="L118" s="18">
        <v>117</v>
      </c>
      <c r="M118" s="22" t="s">
        <v>3641</v>
      </c>
      <c r="N118" s="31" t="s">
        <v>3555</v>
      </c>
      <c r="O118" s="1">
        <v>21000135422</v>
      </c>
      <c r="P118" s="1" t="e">
        <f t="shared" si="1"/>
        <v>#N/A</v>
      </c>
    </row>
    <row r="119" ht="15" customHeight="1" spans="1:16">
      <c r="A119" s="5">
        <v>118</v>
      </c>
      <c r="B119" s="6">
        <v>21000105289</v>
      </c>
      <c r="C119" s="12" t="s">
        <v>1036</v>
      </c>
      <c r="D119" s="23" t="s">
        <v>3121</v>
      </c>
      <c r="E119" s="25"/>
      <c r="F119" s="25"/>
      <c r="G119" s="25">
        <v>12</v>
      </c>
      <c r="H119" s="25" t="s">
        <v>3668</v>
      </c>
      <c r="I119" s="32">
        <v>136.5</v>
      </c>
      <c r="J119" s="25"/>
      <c r="K119" s="23" t="s">
        <v>3633</v>
      </c>
      <c r="L119" s="18">
        <v>118</v>
      </c>
      <c r="M119" s="22" t="s">
        <v>332</v>
      </c>
      <c r="N119" s="31" t="s">
        <v>3555</v>
      </c>
      <c r="O119" s="1">
        <v>21000135424</v>
      </c>
      <c r="P119" s="1" t="e">
        <f t="shared" si="1"/>
        <v>#N/A</v>
      </c>
    </row>
    <row r="120" ht="15" customHeight="1" spans="1:16">
      <c r="A120" s="5">
        <v>119</v>
      </c>
      <c r="B120" s="6">
        <v>21000116004</v>
      </c>
      <c r="C120" s="12" t="s">
        <v>1036</v>
      </c>
      <c r="D120" s="23" t="s">
        <v>196</v>
      </c>
      <c r="E120" s="25"/>
      <c r="F120" s="25"/>
      <c r="G120" s="25">
        <v>9</v>
      </c>
      <c r="H120" s="25">
        <v>20100408</v>
      </c>
      <c r="I120" s="32">
        <v>53.1</v>
      </c>
      <c r="J120" s="25"/>
      <c r="K120" s="23" t="s">
        <v>3633</v>
      </c>
      <c r="L120" s="18">
        <v>119</v>
      </c>
      <c r="M120" s="22" t="s">
        <v>332</v>
      </c>
      <c r="N120" s="31" t="s">
        <v>3555</v>
      </c>
      <c r="O120" s="1">
        <v>21000135425</v>
      </c>
      <c r="P120" s="1" t="e">
        <f t="shared" si="1"/>
        <v>#N/A</v>
      </c>
    </row>
    <row r="121" ht="15" customHeight="1" spans="1:16">
      <c r="A121" s="5">
        <v>120</v>
      </c>
      <c r="B121" s="6">
        <v>21000105293</v>
      </c>
      <c r="C121" s="12" t="s">
        <v>1036</v>
      </c>
      <c r="D121" s="23" t="s">
        <v>3669</v>
      </c>
      <c r="E121" s="25"/>
      <c r="F121" s="25"/>
      <c r="G121" s="25">
        <v>12</v>
      </c>
      <c r="H121" s="25" t="s">
        <v>3668</v>
      </c>
      <c r="I121" s="32">
        <v>135.3</v>
      </c>
      <c r="J121" s="25"/>
      <c r="K121" s="23" t="s">
        <v>3633</v>
      </c>
      <c r="L121" s="18">
        <v>120</v>
      </c>
      <c r="M121" s="22" t="s">
        <v>332</v>
      </c>
      <c r="N121" s="31" t="s">
        <v>3555</v>
      </c>
      <c r="O121" s="1">
        <v>21000135428</v>
      </c>
      <c r="P121" s="1" t="e">
        <f t="shared" si="1"/>
        <v>#N/A</v>
      </c>
    </row>
    <row r="122" ht="15" customHeight="1" spans="1:16">
      <c r="A122" s="5">
        <v>121</v>
      </c>
      <c r="B122" s="6">
        <v>21000105295</v>
      </c>
      <c r="C122" s="12" t="s">
        <v>1036</v>
      </c>
      <c r="D122" s="23" t="s">
        <v>3121</v>
      </c>
      <c r="E122" s="25"/>
      <c r="F122" s="25"/>
      <c r="G122" s="25">
        <v>12</v>
      </c>
      <c r="H122" s="25" t="s">
        <v>3668</v>
      </c>
      <c r="I122" s="32">
        <v>136.5</v>
      </c>
      <c r="J122" s="25"/>
      <c r="K122" s="23" t="s">
        <v>3633</v>
      </c>
      <c r="L122" s="18">
        <v>121</v>
      </c>
      <c r="M122" s="22" t="s">
        <v>332</v>
      </c>
      <c r="N122" s="31" t="s">
        <v>3555</v>
      </c>
      <c r="O122" s="1">
        <v>21000116099</v>
      </c>
      <c r="P122" s="1" t="e">
        <f t="shared" si="1"/>
        <v>#N/A</v>
      </c>
    </row>
    <row r="123" ht="15" customHeight="1" spans="1:16">
      <c r="A123" s="5">
        <v>122</v>
      </c>
      <c r="B123" s="6">
        <v>21000105339</v>
      </c>
      <c r="C123" s="12" t="s">
        <v>1036</v>
      </c>
      <c r="D123" s="23" t="s">
        <v>196</v>
      </c>
      <c r="E123" s="25"/>
      <c r="F123" s="25"/>
      <c r="G123" s="25">
        <v>11</v>
      </c>
      <c r="H123" s="25" t="s">
        <v>3670</v>
      </c>
      <c r="I123" s="32">
        <v>111</v>
      </c>
      <c r="J123" s="25"/>
      <c r="K123" s="23" t="s">
        <v>3633</v>
      </c>
      <c r="L123" s="18">
        <v>122</v>
      </c>
      <c r="M123" s="22" t="s">
        <v>332</v>
      </c>
      <c r="N123" s="31" t="s">
        <v>3555</v>
      </c>
      <c r="O123" s="1">
        <v>21000116211</v>
      </c>
      <c r="P123" s="1" t="e">
        <f t="shared" si="1"/>
        <v>#N/A</v>
      </c>
    </row>
    <row r="124" ht="15" customHeight="1" spans="1:16">
      <c r="A124" s="5">
        <v>123</v>
      </c>
      <c r="B124" s="6">
        <v>21000135212</v>
      </c>
      <c r="C124" s="12" t="s">
        <v>725</v>
      </c>
      <c r="D124" s="23" t="s">
        <v>3671</v>
      </c>
      <c r="E124" s="25"/>
      <c r="F124" s="25"/>
      <c r="G124" s="25">
        <v>9</v>
      </c>
      <c r="H124" s="25">
        <v>20110508</v>
      </c>
      <c r="I124" s="32">
        <v>1092.76</v>
      </c>
      <c r="J124" s="25"/>
      <c r="K124" s="23" t="s">
        <v>3633</v>
      </c>
      <c r="L124" s="18">
        <v>123</v>
      </c>
      <c r="M124" s="22" t="s">
        <v>3652</v>
      </c>
      <c r="N124" s="31" t="s">
        <v>3555</v>
      </c>
      <c r="O124" s="1">
        <v>21000135195</v>
      </c>
      <c r="P124" s="1" t="e">
        <f t="shared" si="1"/>
        <v>#N/A</v>
      </c>
    </row>
    <row r="125" ht="15" customHeight="1" spans="1:16">
      <c r="A125" s="5">
        <v>124</v>
      </c>
      <c r="B125" s="6">
        <v>21000116429</v>
      </c>
      <c r="C125" s="12" t="s">
        <v>813</v>
      </c>
      <c r="D125" s="23" t="s">
        <v>3672</v>
      </c>
      <c r="E125" s="25"/>
      <c r="F125" s="25"/>
      <c r="G125" s="25">
        <v>9</v>
      </c>
      <c r="H125" s="25" t="s">
        <v>3673</v>
      </c>
      <c r="I125" s="32">
        <v>55.8</v>
      </c>
      <c r="J125" s="25"/>
      <c r="K125" s="23" t="s">
        <v>3633</v>
      </c>
      <c r="L125" s="18">
        <v>124</v>
      </c>
      <c r="M125" s="22"/>
      <c r="N125" s="31" t="s">
        <v>3555</v>
      </c>
      <c r="O125" s="1">
        <v>21000105972</v>
      </c>
      <c r="P125" s="1" t="e">
        <f t="shared" si="1"/>
        <v>#N/A</v>
      </c>
    </row>
    <row r="126" ht="15" customHeight="1" spans="1:16">
      <c r="A126" s="5">
        <v>125</v>
      </c>
      <c r="B126" s="6">
        <v>21000094246</v>
      </c>
      <c r="C126" s="12" t="s">
        <v>2543</v>
      </c>
      <c r="D126" s="23" t="s">
        <v>2546</v>
      </c>
      <c r="E126" s="25"/>
      <c r="F126" s="25"/>
      <c r="G126" s="25">
        <v>5</v>
      </c>
      <c r="H126" s="25" t="s">
        <v>3674</v>
      </c>
      <c r="I126" s="32">
        <v>16171</v>
      </c>
      <c r="J126" s="25"/>
      <c r="K126" s="23" t="s">
        <v>3633</v>
      </c>
      <c r="L126" s="18">
        <v>125</v>
      </c>
      <c r="M126" s="22"/>
      <c r="N126" s="31" t="s">
        <v>3555</v>
      </c>
      <c r="O126" s="1">
        <v>21000116120</v>
      </c>
      <c r="P126" s="1" t="e">
        <f t="shared" si="1"/>
        <v>#N/A</v>
      </c>
    </row>
    <row r="127" ht="15" customHeight="1" spans="1:16">
      <c r="A127" s="5">
        <v>126</v>
      </c>
      <c r="B127" s="6">
        <v>21000094230</v>
      </c>
      <c r="C127" s="12" t="s">
        <v>2543</v>
      </c>
      <c r="D127" s="23" t="s">
        <v>3675</v>
      </c>
      <c r="E127" s="25"/>
      <c r="F127" s="25"/>
      <c r="G127" s="25">
        <v>5</v>
      </c>
      <c r="H127" s="25" t="s">
        <v>3674</v>
      </c>
      <c r="I127" s="32">
        <v>17510</v>
      </c>
      <c r="J127" s="25"/>
      <c r="K127" s="23" t="s">
        <v>3633</v>
      </c>
      <c r="L127" s="18">
        <v>126</v>
      </c>
      <c r="M127" s="22"/>
      <c r="N127" s="31" t="s">
        <v>3555</v>
      </c>
      <c r="O127" s="1">
        <v>21000116152</v>
      </c>
      <c r="P127" s="1" t="e">
        <f t="shared" si="1"/>
        <v>#N/A</v>
      </c>
    </row>
    <row r="128" ht="15" customHeight="1" spans="1:16">
      <c r="A128" s="5">
        <v>127</v>
      </c>
      <c r="B128" s="6">
        <v>21000094231</v>
      </c>
      <c r="C128" s="12" t="s">
        <v>2543</v>
      </c>
      <c r="D128" s="23" t="s">
        <v>3675</v>
      </c>
      <c r="E128" s="25"/>
      <c r="F128" s="25"/>
      <c r="G128" s="25">
        <v>5</v>
      </c>
      <c r="H128" s="25" t="s">
        <v>3674</v>
      </c>
      <c r="I128" s="32">
        <v>17510</v>
      </c>
      <c r="J128" s="25"/>
      <c r="K128" s="23" t="s">
        <v>3633</v>
      </c>
      <c r="L128" s="18">
        <v>127</v>
      </c>
      <c r="M128" s="22"/>
      <c r="N128" s="31" t="s">
        <v>3555</v>
      </c>
      <c r="O128" s="1">
        <v>21000116153</v>
      </c>
      <c r="P128" s="1" t="e">
        <f t="shared" si="1"/>
        <v>#N/A</v>
      </c>
    </row>
    <row r="129" ht="15" customHeight="1" spans="1:16">
      <c r="A129" s="5">
        <v>128</v>
      </c>
      <c r="B129" s="6">
        <v>21000094244</v>
      </c>
      <c r="C129" s="12" t="s">
        <v>2543</v>
      </c>
      <c r="D129" s="23" t="s">
        <v>2546</v>
      </c>
      <c r="E129" s="25"/>
      <c r="F129" s="25"/>
      <c r="G129" s="25">
        <v>5</v>
      </c>
      <c r="H129" s="25" t="s">
        <v>3674</v>
      </c>
      <c r="I129" s="32">
        <v>16171</v>
      </c>
      <c r="J129" s="25"/>
      <c r="K129" s="23" t="s">
        <v>3633</v>
      </c>
      <c r="L129" s="18">
        <v>128</v>
      </c>
      <c r="M129" s="22" t="s">
        <v>3676</v>
      </c>
      <c r="N129" s="31" t="s">
        <v>3555</v>
      </c>
      <c r="O129" s="1">
        <v>21000116156</v>
      </c>
      <c r="P129" s="1" t="e">
        <f t="shared" si="1"/>
        <v>#N/A</v>
      </c>
    </row>
    <row r="130" ht="15" customHeight="1" spans="1:16">
      <c r="A130" s="5">
        <v>129</v>
      </c>
      <c r="B130" s="6">
        <v>21000135303</v>
      </c>
      <c r="C130" s="12" t="s">
        <v>3677</v>
      </c>
      <c r="D130" s="23" t="s">
        <v>3678</v>
      </c>
      <c r="E130" s="25"/>
      <c r="F130" s="25"/>
      <c r="G130" s="25">
        <v>9</v>
      </c>
      <c r="H130" s="25" t="s">
        <v>3679</v>
      </c>
      <c r="I130" s="32">
        <v>189.33</v>
      </c>
      <c r="J130" s="25"/>
      <c r="K130" s="23" t="s">
        <v>3633</v>
      </c>
      <c r="L130" s="18">
        <v>129</v>
      </c>
      <c r="M130" s="22"/>
      <c r="N130" s="31" t="s">
        <v>3555</v>
      </c>
      <c r="O130" s="1">
        <v>21000105330</v>
      </c>
      <c r="P130" s="1" t="e">
        <f t="shared" ref="P130:P193" si="2">VLOOKUP(O130,B:D,1,0)</f>
        <v>#N/A</v>
      </c>
    </row>
    <row r="131" ht="15" customHeight="1" spans="1:16">
      <c r="A131" s="5">
        <v>130</v>
      </c>
      <c r="B131" s="6">
        <v>21000135379</v>
      </c>
      <c r="C131" s="12" t="s">
        <v>3680</v>
      </c>
      <c r="D131" s="23" t="s">
        <v>3681</v>
      </c>
      <c r="E131" s="25"/>
      <c r="F131" s="25"/>
      <c r="G131" s="25">
        <v>9</v>
      </c>
      <c r="H131" s="25" t="s">
        <v>3682</v>
      </c>
      <c r="I131" s="32">
        <v>138.5</v>
      </c>
      <c r="J131" s="25"/>
      <c r="K131" s="23" t="s">
        <v>3633</v>
      </c>
      <c r="L131" s="18">
        <v>130</v>
      </c>
      <c r="M131" s="22"/>
      <c r="N131" s="31" t="s">
        <v>3555</v>
      </c>
      <c r="O131" s="1">
        <v>21000106504</v>
      </c>
      <c r="P131" s="1" t="e">
        <f t="shared" si="2"/>
        <v>#N/A</v>
      </c>
    </row>
    <row r="132" ht="15" customHeight="1" spans="1:16">
      <c r="A132" s="5">
        <v>131</v>
      </c>
      <c r="B132" s="6">
        <v>21000135248</v>
      </c>
      <c r="C132" s="12" t="s">
        <v>3683</v>
      </c>
      <c r="D132" s="23" t="s">
        <v>3684</v>
      </c>
      <c r="E132" s="25"/>
      <c r="F132" s="25"/>
      <c r="G132" s="25">
        <v>5</v>
      </c>
      <c r="H132" s="25" t="s">
        <v>3685</v>
      </c>
      <c r="I132" s="32">
        <v>2369.5</v>
      </c>
      <c r="J132" s="25"/>
      <c r="K132" s="23" t="s">
        <v>3633</v>
      </c>
      <c r="L132" s="18">
        <v>131</v>
      </c>
      <c r="M132" s="22"/>
      <c r="N132" s="31" t="s">
        <v>3555</v>
      </c>
      <c r="O132" s="1">
        <v>21000033773</v>
      </c>
      <c r="P132" s="1" t="e">
        <f t="shared" si="2"/>
        <v>#N/A</v>
      </c>
    </row>
    <row r="133" ht="15" customHeight="1" spans="1:16">
      <c r="A133" s="5">
        <v>132</v>
      </c>
      <c r="B133" s="6">
        <v>21000135341</v>
      </c>
      <c r="C133" s="12" t="s">
        <v>3686</v>
      </c>
      <c r="D133" s="23" t="s">
        <v>3687</v>
      </c>
      <c r="E133" s="25"/>
      <c r="F133" s="25"/>
      <c r="G133" s="25">
        <v>6</v>
      </c>
      <c r="H133" s="25" t="s">
        <v>3688</v>
      </c>
      <c r="I133" s="32">
        <v>725.17</v>
      </c>
      <c r="J133" s="25"/>
      <c r="K133" s="23" t="s">
        <v>3633</v>
      </c>
      <c r="L133" s="18">
        <v>132</v>
      </c>
      <c r="M133" s="22"/>
      <c r="N133" s="31" t="s">
        <v>3555</v>
      </c>
      <c r="O133" s="1">
        <v>21000033618</v>
      </c>
      <c r="P133" s="1" t="e">
        <f t="shared" si="2"/>
        <v>#N/A</v>
      </c>
    </row>
    <row r="134" ht="15" customHeight="1" spans="1:16">
      <c r="A134" s="5">
        <v>133</v>
      </c>
      <c r="B134" s="6">
        <v>21000135363</v>
      </c>
      <c r="C134" s="12" t="s">
        <v>3686</v>
      </c>
      <c r="D134" s="23" t="s">
        <v>3687</v>
      </c>
      <c r="E134" s="25"/>
      <c r="F134" s="25"/>
      <c r="G134" s="25">
        <v>6</v>
      </c>
      <c r="H134" s="25" t="s">
        <v>3688</v>
      </c>
      <c r="I134" s="32">
        <v>725.17</v>
      </c>
      <c r="J134" s="25"/>
      <c r="K134" s="23" t="s">
        <v>3633</v>
      </c>
      <c r="L134" s="18">
        <v>133</v>
      </c>
      <c r="M134" s="22"/>
      <c r="N134" s="31" t="s">
        <v>3555</v>
      </c>
      <c r="O134" s="1">
        <v>21000105686</v>
      </c>
      <c r="P134" s="1" t="e">
        <f t="shared" si="2"/>
        <v>#N/A</v>
      </c>
    </row>
    <row r="135" ht="15" customHeight="1" spans="1:16">
      <c r="A135" s="5">
        <v>134</v>
      </c>
      <c r="B135" s="6">
        <v>21000135377</v>
      </c>
      <c r="C135" s="12" t="s">
        <v>3686</v>
      </c>
      <c r="D135" s="23" t="s">
        <v>3687</v>
      </c>
      <c r="E135" s="25"/>
      <c r="F135" s="25"/>
      <c r="G135" s="25">
        <v>6</v>
      </c>
      <c r="H135" s="25" t="s">
        <v>3688</v>
      </c>
      <c r="I135" s="32">
        <v>725.17</v>
      </c>
      <c r="J135" s="25"/>
      <c r="K135" s="23" t="s">
        <v>3633</v>
      </c>
      <c r="L135" s="18">
        <v>134</v>
      </c>
      <c r="M135" s="22"/>
      <c r="N135" s="31" t="s">
        <v>3555</v>
      </c>
      <c r="O135" s="1">
        <v>21000106484</v>
      </c>
      <c r="P135" s="1" t="e">
        <f t="shared" si="2"/>
        <v>#N/A</v>
      </c>
    </row>
    <row r="136" ht="15" customHeight="1" spans="1:16">
      <c r="A136" s="5">
        <v>135</v>
      </c>
      <c r="B136" s="6">
        <v>21000135339</v>
      </c>
      <c r="C136" s="12" t="s">
        <v>3686</v>
      </c>
      <c r="D136" s="23" t="s">
        <v>3687</v>
      </c>
      <c r="E136" s="25"/>
      <c r="F136" s="25"/>
      <c r="G136" s="25">
        <v>6</v>
      </c>
      <c r="H136" s="25" t="s">
        <v>3688</v>
      </c>
      <c r="I136" s="32">
        <v>725.17</v>
      </c>
      <c r="J136" s="25"/>
      <c r="K136" s="23" t="s">
        <v>3633</v>
      </c>
      <c r="L136" s="18">
        <v>135</v>
      </c>
      <c r="M136" s="22"/>
      <c r="N136" s="31" t="s">
        <v>3555</v>
      </c>
      <c r="O136" s="1">
        <v>21000106496</v>
      </c>
      <c r="P136" s="1" t="e">
        <f t="shared" si="2"/>
        <v>#N/A</v>
      </c>
    </row>
    <row r="137" ht="15" customHeight="1" spans="1:16">
      <c r="A137" s="5">
        <v>136</v>
      </c>
      <c r="B137" s="6">
        <v>21000135327</v>
      </c>
      <c r="C137" s="12" t="s">
        <v>3686</v>
      </c>
      <c r="D137" s="23" t="s">
        <v>3687</v>
      </c>
      <c r="E137" s="25"/>
      <c r="F137" s="25"/>
      <c r="G137" s="25">
        <v>6</v>
      </c>
      <c r="H137" s="25" t="s">
        <v>3688</v>
      </c>
      <c r="I137" s="32">
        <v>725.17</v>
      </c>
      <c r="J137" s="25"/>
      <c r="K137" s="23" t="s">
        <v>3633</v>
      </c>
      <c r="L137" s="18">
        <v>136</v>
      </c>
      <c r="M137" s="22"/>
      <c r="N137" s="31" t="s">
        <v>3555</v>
      </c>
      <c r="O137" s="1">
        <v>21000033739</v>
      </c>
      <c r="P137" s="1" t="e">
        <f t="shared" si="2"/>
        <v>#N/A</v>
      </c>
    </row>
    <row r="138" ht="15" customHeight="1" spans="1:16">
      <c r="A138" s="5">
        <v>137</v>
      </c>
      <c r="B138" s="6">
        <v>21000135331</v>
      </c>
      <c r="C138" s="12" t="s">
        <v>3686</v>
      </c>
      <c r="D138" s="23" t="s">
        <v>3687</v>
      </c>
      <c r="E138" s="25"/>
      <c r="F138" s="25"/>
      <c r="G138" s="25">
        <v>6</v>
      </c>
      <c r="H138" s="25" t="s">
        <v>3688</v>
      </c>
      <c r="I138" s="32">
        <v>725.17</v>
      </c>
      <c r="J138" s="25"/>
      <c r="K138" s="23" t="s">
        <v>3633</v>
      </c>
      <c r="L138" s="18">
        <v>137</v>
      </c>
      <c r="M138" s="22"/>
      <c r="N138" s="31" t="s">
        <v>3555</v>
      </c>
      <c r="O138" s="1">
        <v>21000106341</v>
      </c>
      <c r="P138" s="1" t="e">
        <f t="shared" si="2"/>
        <v>#N/A</v>
      </c>
    </row>
    <row r="139" ht="15" customHeight="1" spans="1:16">
      <c r="A139" s="5">
        <v>138</v>
      </c>
      <c r="B139" s="6">
        <v>21000135360</v>
      </c>
      <c r="C139" s="12" t="s">
        <v>3686</v>
      </c>
      <c r="D139" s="23" t="s">
        <v>3687</v>
      </c>
      <c r="E139" s="25"/>
      <c r="F139" s="25"/>
      <c r="G139" s="25">
        <v>6</v>
      </c>
      <c r="H139" s="25" t="s">
        <v>3688</v>
      </c>
      <c r="I139" s="32">
        <v>725.17</v>
      </c>
      <c r="J139" s="25"/>
      <c r="K139" s="23" t="s">
        <v>3633</v>
      </c>
      <c r="L139" s="18">
        <v>138</v>
      </c>
      <c r="M139" s="22"/>
      <c r="N139" s="31" t="s">
        <v>3555</v>
      </c>
      <c r="O139" s="1">
        <v>21000106344</v>
      </c>
      <c r="P139" s="1" t="e">
        <f t="shared" si="2"/>
        <v>#N/A</v>
      </c>
    </row>
    <row r="140" ht="15" customHeight="1" spans="1:16">
      <c r="A140" s="5">
        <v>139</v>
      </c>
      <c r="B140" s="6">
        <v>21000135338</v>
      </c>
      <c r="C140" s="12" t="s">
        <v>3686</v>
      </c>
      <c r="D140" s="23" t="s">
        <v>3687</v>
      </c>
      <c r="E140" s="25"/>
      <c r="F140" s="25"/>
      <c r="G140" s="25">
        <v>6</v>
      </c>
      <c r="H140" s="25" t="s">
        <v>3688</v>
      </c>
      <c r="I140" s="32">
        <v>725.17</v>
      </c>
      <c r="J140" s="25"/>
      <c r="K140" s="23" t="s">
        <v>3633</v>
      </c>
      <c r="L140" s="18">
        <v>139</v>
      </c>
      <c r="M140" s="22"/>
      <c r="N140" s="31" t="s">
        <v>3555</v>
      </c>
      <c r="O140" s="1">
        <v>21000105717</v>
      </c>
      <c r="P140" s="1" t="e">
        <f t="shared" si="2"/>
        <v>#N/A</v>
      </c>
    </row>
    <row r="141" ht="15" customHeight="1" spans="1:16">
      <c r="A141" s="5">
        <v>140</v>
      </c>
      <c r="B141" s="6">
        <v>21000135366</v>
      </c>
      <c r="C141" s="12" t="s">
        <v>3686</v>
      </c>
      <c r="D141" s="23" t="s">
        <v>3687</v>
      </c>
      <c r="E141" s="25"/>
      <c r="F141" s="25"/>
      <c r="G141" s="25">
        <v>6</v>
      </c>
      <c r="H141" s="25" t="s">
        <v>3688</v>
      </c>
      <c r="I141" s="32">
        <v>725.17</v>
      </c>
      <c r="J141" s="25"/>
      <c r="K141" s="23" t="s">
        <v>3633</v>
      </c>
      <c r="L141" s="18">
        <v>140</v>
      </c>
      <c r="M141" s="22"/>
      <c r="N141" s="31" t="s">
        <v>3555</v>
      </c>
      <c r="O141" s="1">
        <v>21000105721</v>
      </c>
      <c r="P141" s="1" t="e">
        <f t="shared" si="2"/>
        <v>#N/A</v>
      </c>
    </row>
    <row r="142" ht="15" customHeight="1" spans="1:16">
      <c r="A142" s="5">
        <v>141</v>
      </c>
      <c r="B142" s="6">
        <v>21000135351</v>
      </c>
      <c r="C142" s="12" t="s">
        <v>3686</v>
      </c>
      <c r="D142" s="23" t="s">
        <v>3687</v>
      </c>
      <c r="E142" s="25"/>
      <c r="F142" s="25"/>
      <c r="G142" s="25">
        <v>6</v>
      </c>
      <c r="H142" s="25" t="s">
        <v>3688</v>
      </c>
      <c r="I142" s="32">
        <v>725.17</v>
      </c>
      <c r="J142" s="25"/>
      <c r="K142" s="23" t="s">
        <v>3633</v>
      </c>
      <c r="L142" s="18">
        <v>141</v>
      </c>
      <c r="M142" s="22"/>
      <c r="N142" s="31" t="s">
        <v>3555</v>
      </c>
      <c r="O142" s="1">
        <v>21000106002</v>
      </c>
      <c r="P142" s="1" t="e">
        <f t="shared" si="2"/>
        <v>#N/A</v>
      </c>
    </row>
    <row r="143" ht="15" customHeight="1" spans="1:16">
      <c r="A143" s="5">
        <v>142</v>
      </c>
      <c r="B143" s="6">
        <v>21000135357</v>
      </c>
      <c r="C143" s="12" t="s">
        <v>3686</v>
      </c>
      <c r="D143" s="23" t="s">
        <v>3689</v>
      </c>
      <c r="E143" s="25"/>
      <c r="F143" s="25"/>
      <c r="G143" s="25">
        <v>6</v>
      </c>
      <c r="H143" s="25" t="s">
        <v>3688</v>
      </c>
      <c r="I143" s="32">
        <v>725.17</v>
      </c>
      <c r="J143" s="25"/>
      <c r="K143" s="23" t="s">
        <v>3633</v>
      </c>
      <c r="L143" s="18">
        <v>142</v>
      </c>
      <c r="M143" s="22"/>
      <c r="N143" s="31" t="s">
        <v>3555</v>
      </c>
      <c r="O143" s="1">
        <v>21000106349</v>
      </c>
      <c r="P143" s="1" t="e">
        <f t="shared" si="2"/>
        <v>#N/A</v>
      </c>
    </row>
    <row r="144" ht="15" customHeight="1" spans="1:16">
      <c r="A144" s="5">
        <v>143</v>
      </c>
      <c r="B144" s="6">
        <v>21000135335</v>
      </c>
      <c r="C144" s="12" t="s">
        <v>3686</v>
      </c>
      <c r="D144" s="23" t="s">
        <v>3687</v>
      </c>
      <c r="E144" s="25"/>
      <c r="F144" s="25"/>
      <c r="G144" s="25">
        <v>6</v>
      </c>
      <c r="H144" s="25" t="s">
        <v>3688</v>
      </c>
      <c r="I144" s="32">
        <v>725.17</v>
      </c>
      <c r="J144" s="25"/>
      <c r="K144" s="23" t="s">
        <v>3633</v>
      </c>
      <c r="L144" s="18">
        <v>143</v>
      </c>
      <c r="M144" s="22"/>
      <c r="N144" s="31" t="s">
        <v>3555</v>
      </c>
      <c r="O144" s="1">
        <v>21000007663</v>
      </c>
      <c r="P144" s="1" t="e">
        <f t="shared" si="2"/>
        <v>#N/A</v>
      </c>
    </row>
    <row r="145" ht="15" customHeight="1" spans="1:16">
      <c r="A145" s="5">
        <v>144</v>
      </c>
      <c r="B145" s="6">
        <v>21000135361</v>
      </c>
      <c r="C145" s="12" t="s">
        <v>3686</v>
      </c>
      <c r="D145" s="23" t="s">
        <v>3690</v>
      </c>
      <c r="E145" s="25"/>
      <c r="F145" s="25"/>
      <c r="G145" s="25">
        <v>6</v>
      </c>
      <c r="H145" s="25" t="s">
        <v>3688</v>
      </c>
      <c r="I145" s="32">
        <v>725.17</v>
      </c>
      <c r="J145" s="25"/>
      <c r="K145" s="23" t="s">
        <v>3633</v>
      </c>
      <c r="L145" s="18">
        <v>144</v>
      </c>
      <c r="M145" s="22"/>
      <c r="N145" s="31" t="s">
        <v>3555</v>
      </c>
      <c r="O145" s="1">
        <v>21000017304</v>
      </c>
      <c r="P145" s="1" t="e">
        <f t="shared" si="2"/>
        <v>#N/A</v>
      </c>
    </row>
    <row r="146" ht="15" customHeight="1" spans="1:16">
      <c r="A146" s="5">
        <v>145</v>
      </c>
      <c r="B146" s="6">
        <v>21000135373</v>
      </c>
      <c r="C146" s="12" t="s">
        <v>3686</v>
      </c>
      <c r="D146" s="23" t="s">
        <v>3687</v>
      </c>
      <c r="E146" s="25"/>
      <c r="F146" s="25"/>
      <c r="G146" s="25">
        <v>6</v>
      </c>
      <c r="H146" s="25" t="s">
        <v>3691</v>
      </c>
      <c r="I146" s="32">
        <v>725.17</v>
      </c>
      <c r="J146" s="25"/>
      <c r="K146" s="23" t="s">
        <v>3633</v>
      </c>
      <c r="L146" s="18">
        <v>145</v>
      </c>
      <c r="M146" s="22"/>
      <c r="N146" s="31" t="s">
        <v>3555</v>
      </c>
      <c r="O146" s="1">
        <v>21000017310</v>
      </c>
      <c r="P146" s="1" t="e">
        <f t="shared" si="2"/>
        <v>#N/A</v>
      </c>
    </row>
    <row r="147" ht="15" customHeight="1" spans="1:16">
      <c r="A147" s="5">
        <v>146</v>
      </c>
      <c r="B147" s="6">
        <v>21000135364</v>
      </c>
      <c r="C147" s="12" t="s">
        <v>3686</v>
      </c>
      <c r="D147" s="23" t="s">
        <v>3687</v>
      </c>
      <c r="E147" s="25"/>
      <c r="F147" s="25"/>
      <c r="G147" s="25">
        <v>6</v>
      </c>
      <c r="H147" s="25" t="s">
        <v>3688</v>
      </c>
      <c r="I147" s="32">
        <v>725.17</v>
      </c>
      <c r="J147" s="25"/>
      <c r="K147" s="23" t="s">
        <v>3633</v>
      </c>
      <c r="L147" s="18">
        <v>146</v>
      </c>
      <c r="M147" s="22"/>
      <c r="N147" s="31" t="s">
        <v>3555</v>
      </c>
      <c r="O147" s="1">
        <v>21000018046</v>
      </c>
      <c r="P147" s="1" t="e">
        <f t="shared" si="2"/>
        <v>#N/A</v>
      </c>
    </row>
    <row r="148" ht="15" customHeight="1" spans="1:16">
      <c r="A148" s="5">
        <v>147</v>
      </c>
      <c r="B148" s="6">
        <v>21000135375</v>
      </c>
      <c r="C148" s="12" t="s">
        <v>3686</v>
      </c>
      <c r="D148" s="23" t="s">
        <v>3687</v>
      </c>
      <c r="E148" s="25"/>
      <c r="F148" s="25"/>
      <c r="G148" s="25">
        <v>6</v>
      </c>
      <c r="H148" s="25" t="s">
        <v>3691</v>
      </c>
      <c r="I148" s="32">
        <v>725.17</v>
      </c>
      <c r="J148" s="25"/>
      <c r="K148" s="23" t="s">
        <v>3633</v>
      </c>
      <c r="L148" s="18">
        <v>147</v>
      </c>
      <c r="M148" s="22"/>
      <c r="N148" s="31" t="s">
        <v>3555</v>
      </c>
      <c r="O148" s="1">
        <v>21000104272</v>
      </c>
      <c r="P148" s="1" t="e">
        <f t="shared" si="2"/>
        <v>#N/A</v>
      </c>
    </row>
    <row r="149" ht="15" customHeight="1" spans="1:16">
      <c r="A149" s="5">
        <v>148</v>
      </c>
      <c r="B149" s="6">
        <v>21000135355</v>
      </c>
      <c r="C149" s="12" t="s">
        <v>3686</v>
      </c>
      <c r="D149" s="23" t="s">
        <v>3687</v>
      </c>
      <c r="E149" s="25"/>
      <c r="F149" s="25"/>
      <c r="G149" s="25">
        <v>6</v>
      </c>
      <c r="H149" s="25" t="s">
        <v>3688</v>
      </c>
      <c r="I149" s="32">
        <v>725.17</v>
      </c>
      <c r="J149" s="25"/>
      <c r="K149" s="23" t="s">
        <v>3633</v>
      </c>
      <c r="L149" s="18">
        <v>148</v>
      </c>
      <c r="M149" s="22"/>
      <c r="N149" s="31" t="s">
        <v>3555</v>
      </c>
      <c r="O149" s="1">
        <v>21000104274</v>
      </c>
      <c r="P149" s="1" t="e">
        <f t="shared" si="2"/>
        <v>#N/A</v>
      </c>
    </row>
    <row r="150" ht="15" customHeight="1" spans="1:16">
      <c r="A150" s="5">
        <v>149</v>
      </c>
      <c r="B150" s="6">
        <v>21000135343</v>
      </c>
      <c r="C150" s="12" t="s">
        <v>3686</v>
      </c>
      <c r="D150" s="23" t="s">
        <v>3687</v>
      </c>
      <c r="E150" s="25"/>
      <c r="F150" s="25"/>
      <c r="G150" s="25">
        <v>6</v>
      </c>
      <c r="H150" s="25" t="s">
        <v>3688</v>
      </c>
      <c r="I150" s="32">
        <v>725.17</v>
      </c>
      <c r="J150" s="25"/>
      <c r="K150" s="23" t="s">
        <v>3633</v>
      </c>
      <c r="L150" s="18">
        <v>149</v>
      </c>
      <c r="M150" s="22"/>
      <c r="N150" s="31" t="s">
        <v>3555</v>
      </c>
      <c r="O150" s="1">
        <v>21000104294</v>
      </c>
      <c r="P150" s="1" t="e">
        <f t="shared" si="2"/>
        <v>#N/A</v>
      </c>
    </row>
    <row r="151" ht="15" customHeight="1" spans="1:16">
      <c r="A151" s="5">
        <v>150</v>
      </c>
      <c r="B151" s="6">
        <v>21000135346</v>
      </c>
      <c r="C151" s="12" t="s">
        <v>3686</v>
      </c>
      <c r="D151" s="23" t="s">
        <v>3687</v>
      </c>
      <c r="E151" s="25"/>
      <c r="F151" s="25"/>
      <c r="G151" s="25">
        <v>6</v>
      </c>
      <c r="H151" s="25" t="s">
        <v>3688</v>
      </c>
      <c r="I151" s="32">
        <v>725.17</v>
      </c>
      <c r="J151" s="25"/>
      <c r="K151" s="23" t="s">
        <v>3633</v>
      </c>
      <c r="L151" s="18">
        <v>150</v>
      </c>
      <c r="M151" s="22"/>
      <c r="N151" s="31" t="s">
        <v>3555</v>
      </c>
      <c r="O151" s="1">
        <v>21000104296</v>
      </c>
      <c r="P151" s="1" t="e">
        <f t="shared" si="2"/>
        <v>#N/A</v>
      </c>
    </row>
    <row r="152" ht="15" customHeight="1" spans="1:16">
      <c r="A152" s="5">
        <v>151</v>
      </c>
      <c r="B152" s="6">
        <v>21000135333</v>
      </c>
      <c r="C152" s="12" t="s">
        <v>3686</v>
      </c>
      <c r="D152" s="23" t="s">
        <v>3687</v>
      </c>
      <c r="E152" s="25"/>
      <c r="F152" s="25"/>
      <c r="G152" s="25">
        <v>6</v>
      </c>
      <c r="H152" s="25" t="s">
        <v>3688</v>
      </c>
      <c r="I152" s="32">
        <v>725.17</v>
      </c>
      <c r="J152" s="25"/>
      <c r="K152" s="23" t="s">
        <v>3633</v>
      </c>
      <c r="L152" s="18">
        <v>151</v>
      </c>
      <c r="M152" s="22"/>
      <c r="N152" s="31" t="s">
        <v>3555</v>
      </c>
      <c r="O152" s="1">
        <v>21000105105</v>
      </c>
      <c r="P152" s="1" t="e">
        <f t="shared" si="2"/>
        <v>#N/A</v>
      </c>
    </row>
    <row r="153" ht="15" customHeight="1" spans="1:16">
      <c r="A153" s="5">
        <v>152</v>
      </c>
      <c r="B153" s="6">
        <v>21000135334</v>
      </c>
      <c r="C153" s="12" t="s">
        <v>3686</v>
      </c>
      <c r="D153" s="23" t="s">
        <v>3687</v>
      </c>
      <c r="E153" s="25"/>
      <c r="F153" s="25"/>
      <c r="G153" s="25">
        <v>6</v>
      </c>
      <c r="H153" s="25" t="s">
        <v>3688</v>
      </c>
      <c r="I153" s="32">
        <v>725.17</v>
      </c>
      <c r="J153" s="25"/>
      <c r="K153" s="23" t="s">
        <v>3633</v>
      </c>
      <c r="L153" s="18">
        <v>152</v>
      </c>
      <c r="M153" s="22"/>
      <c r="N153" s="31" t="s">
        <v>3555</v>
      </c>
      <c r="O153" s="1">
        <v>21000105106</v>
      </c>
      <c r="P153" s="1" t="e">
        <f t="shared" si="2"/>
        <v>#N/A</v>
      </c>
    </row>
    <row r="154" ht="15" customHeight="1" spans="1:16">
      <c r="A154" s="5">
        <v>153</v>
      </c>
      <c r="B154" s="6">
        <v>21000135340</v>
      </c>
      <c r="C154" s="12" t="s">
        <v>3686</v>
      </c>
      <c r="D154" s="23" t="s">
        <v>3687</v>
      </c>
      <c r="E154" s="25"/>
      <c r="F154" s="25"/>
      <c r="G154" s="25">
        <v>6</v>
      </c>
      <c r="H154" s="25" t="s">
        <v>3688</v>
      </c>
      <c r="I154" s="32">
        <v>725.17</v>
      </c>
      <c r="J154" s="25"/>
      <c r="K154" s="23" t="s">
        <v>3633</v>
      </c>
      <c r="L154" s="18">
        <v>153</v>
      </c>
      <c r="M154" s="22"/>
      <c r="N154" s="31" t="s">
        <v>3555</v>
      </c>
      <c r="O154" s="1">
        <v>21000105108</v>
      </c>
      <c r="P154" s="1" t="e">
        <f t="shared" si="2"/>
        <v>#N/A</v>
      </c>
    </row>
    <row r="155" ht="15" customHeight="1" spans="1:16">
      <c r="A155" s="5">
        <v>154</v>
      </c>
      <c r="B155" s="6">
        <v>21000135342</v>
      </c>
      <c r="C155" s="12" t="s">
        <v>3686</v>
      </c>
      <c r="D155" s="23" t="s">
        <v>3687</v>
      </c>
      <c r="E155" s="25"/>
      <c r="F155" s="25"/>
      <c r="G155" s="25">
        <v>6</v>
      </c>
      <c r="H155" s="25" t="s">
        <v>3688</v>
      </c>
      <c r="I155" s="32">
        <v>725.17</v>
      </c>
      <c r="J155" s="25"/>
      <c r="K155" s="23" t="s">
        <v>3633</v>
      </c>
      <c r="L155" s="18">
        <v>154</v>
      </c>
      <c r="M155" s="22"/>
      <c r="N155" s="31" t="s">
        <v>3555</v>
      </c>
      <c r="O155" s="1">
        <v>21000105113</v>
      </c>
      <c r="P155" s="1" t="e">
        <f t="shared" si="2"/>
        <v>#N/A</v>
      </c>
    </row>
    <row r="156" ht="15" customHeight="1" spans="1:16">
      <c r="A156" s="5">
        <v>155</v>
      </c>
      <c r="B156" s="6">
        <v>21000135344</v>
      </c>
      <c r="C156" s="12" t="s">
        <v>3686</v>
      </c>
      <c r="D156" s="23" t="s">
        <v>3687</v>
      </c>
      <c r="E156" s="25"/>
      <c r="F156" s="25"/>
      <c r="G156" s="25">
        <v>6</v>
      </c>
      <c r="H156" s="25" t="s">
        <v>3688</v>
      </c>
      <c r="I156" s="32">
        <v>725.17</v>
      </c>
      <c r="J156" s="25"/>
      <c r="K156" s="23" t="s">
        <v>3633</v>
      </c>
      <c r="L156" s="18">
        <v>155</v>
      </c>
      <c r="M156" s="22"/>
      <c r="N156" s="31" t="s">
        <v>3555</v>
      </c>
      <c r="O156" s="1">
        <v>21000105114</v>
      </c>
      <c r="P156" s="1" t="e">
        <f t="shared" si="2"/>
        <v>#N/A</v>
      </c>
    </row>
    <row r="157" ht="15" customHeight="1" spans="1:16">
      <c r="A157" s="5">
        <v>156</v>
      </c>
      <c r="B157" s="6">
        <v>21000135367</v>
      </c>
      <c r="C157" s="12" t="s">
        <v>3686</v>
      </c>
      <c r="D157" s="23" t="s">
        <v>3687</v>
      </c>
      <c r="E157" s="25"/>
      <c r="F157" s="25"/>
      <c r="G157" s="25">
        <v>6</v>
      </c>
      <c r="H157" s="25" t="s">
        <v>3688</v>
      </c>
      <c r="I157" s="32">
        <v>725.17</v>
      </c>
      <c r="J157" s="25"/>
      <c r="K157" s="23" t="s">
        <v>3633</v>
      </c>
      <c r="L157" s="18">
        <v>156</v>
      </c>
      <c r="M157" s="22"/>
      <c r="N157" s="31" t="s">
        <v>3555</v>
      </c>
      <c r="O157" s="1">
        <v>21000105115</v>
      </c>
      <c r="P157" s="1" t="e">
        <f t="shared" si="2"/>
        <v>#N/A</v>
      </c>
    </row>
    <row r="158" ht="15" customHeight="1" spans="1:16">
      <c r="A158" s="5">
        <v>157</v>
      </c>
      <c r="B158" s="6">
        <v>21000135337</v>
      </c>
      <c r="C158" s="12" t="s">
        <v>3686</v>
      </c>
      <c r="D158" s="23" t="s">
        <v>3687</v>
      </c>
      <c r="E158" s="25"/>
      <c r="F158" s="25"/>
      <c r="G158" s="25">
        <v>6</v>
      </c>
      <c r="H158" s="25" t="s">
        <v>3688</v>
      </c>
      <c r="I158" s="32">
        <v>725.17</v>
      </c>
      <c r="J158" s="25"/>
      <c r="K158" s="23" t="s">
        <v>3633</v>
      </c>
      <c r="L158" s="18">
        <v>157</v>
      </c>
      <c r="M158" s="22"/>
      <c r="N158" s="31" t="s">
        <v>3555</v>
      </c>
      <c r="O158" s="1">
        <v>21000105700</v>
      </c>
      <c r="P158" s="1" t="e">
        <f t="shared" si="2"/>
        <v>#N/A</v>
      </c>
    </row>
    <row r="159" ht="15" customHeight="1" spans="1:16">
      <c r="A159" s="5">
        <v>158</v>
      </c>
      <c r="B159" s="6">
        <v>21000135374</v>
      </c>
      <c r="C159" s="12" t="s">
        <v>3686</v>
      </c>
      <c r="D159" s="23" t="s">
        <v>3687</v>
      </c>
      <c r="E159" s="25"/>
      <c r="F159" s="25"/>
      <c r="G159" s="25">
        <v>6</v>
      </c>
      <c r="H159" s="25" t="s">
        <v>3691</v>
      </c>
      <c r="I159" s="32">
        <v>725.17</v>
      </c>
      <c r="J159" s="25"/>
      <c r="K159" s="23" t="s">
        <v>3633</v>
      </c>
      <c r="L159" s="18">
        <v>158</v>
      </c>
      <c r="M159" s="22"/>
      <c r="N159" s="31" t="s">
        <v>3555</v>
      </c>
      <c r="O159" s="1">
        <v>21000106462</v>
      </c>
      <c r="P159" s="1" t="e">
        <f t="shared" si="2"/>
        <v>#N/A</v>
      </c>
    </row>
    <row r="160" ht="15" customHeight="1" spans="1:16">
      <c r="A160" s="5">
        <v>159</v>
      </c>
      <c r="B160" s="6">
        <v>21000135332</v>
      </c>
      <c r="C160" s="12" t="s">
        <v>3686</v>
      </c>
      <c r="D160" s="23" t="s">
        <v>3687</v>
      </c>
      <c r="E160" s="25"/>
      <c r="F160" s="25"/>
      <c r="G160" s="25">
        <v>6</v>
      </c>
      <c r="H160" s="25" t="s">
        <v>3688</v>
      </c>
      <c r="I160" s="32">
        <v>725.17</v>
      </c>
      <c r="J160" s="25"/>
      <c r="K160" s="23" t="s">
        <v>3633</v>
      </c>
      <c r="L160" s="18">
        <v>159</v>
      </c>
      <c r="M160" s="22"/>
      <c r="N160" s="31" t="s">
        <v>3555</v>
      </c>
      <c r="O160" s="1">
        <v>21000106465</v>
      </c>
      <c r="P160" s="1" t="e">
        <f t="shared" si="2"/>
        <v>#N/A</v>
      </c>
    </row>
    <row r="161" ht="15" customHeight="1" spans="1:16">
      <c r="A161" s="5">
        <v>160</v>
      </c>
      <c r="B161" s="6">
        <v>21000135356</v>
      </c>
      <c r="C161" s="12" t="s">
        <v>3686</v>
      </c>
      <c r="D161" s="23" t="s">
        <v>3687</v>
      </c>
      <c r="E161" s="25"/>
      <c r="F161" s="25"/>
      <c r="G161" s="25">
        <v>6</v>
      </c>
      <c r="H161" s="25" t="s">
        <v>3688</v>
      </c>
      <c r="I161" s="32">
        <v>725.17</v>
      </c>
      <c r="J161" s="25"/>
      <c r="K161" s="23" t="s">
        <v>3633</v>
      </c>
      <c r="L161" s="18">
        <v>160</v>
      </c>
      <c r="M161" s="22"/>
      <c r="N161" s="31" t="s">
        <v>3555</v>
      </c>
      <c r="O161" s="1">
        <v>21000106510</v>
      </c>
      <c r="P161" s="1" t="e">
        <f t="shared" si="2"/>
        <v>#N/A</v>
      </c>
    </row>
    <row r="162" ht="15" customHeight="1" spans="1:16">
      <c r="A162" s="5">
        <v>161</v>
      </c>
      <c r="B162" s="6">
        <v>21000135358</v>
      </c>
      <c r="C162" s="12" t="s">
        <v>3686</v>
      </c>
      <c r="D162" s="23" t="s">
        <v>3687</v>
      </c>
      <c r="E162" s="25"/>
      <c r="F162" s="25"/>
      <c r="G162" s="25">
        <v>6</v>
      </c>
      <c r="H162" s="25" t="s">
        <v>3688</v>
      </c>
      <c r="I162" s="32">
        <v>725.17</v>
      </c>
      <c r="J162" s="25"/>
      <c r="K162" s="23" t="s">
        <v>3633</v>
      </c>
      <c r="L162" s="18">
        <v>161</v>
      </c>
      <c r="M162" s="22"/>
      <c r="N162" s="31" t="s">
        <v>3555</v>
      </c>
      <c r="O162" s="1">
        <v>21000106512</v>
      </c>
      <c r="P162" s="1" t="e">
        <f t="shared" si="2"/>
        <v>#N/A</v>
      </c>
    </row>
    <row r="163" ht="15" customHeight="1" spans="1:16">
      <c r="A163" s="5">
        <v>162</v>
      </c>
      <c r="B163" s="6">
        <v>21000135359</v>
      </c>
      <c r="C163" s="12" t="s">
        <v>3686</v>
      </c>
      <c r="D163" s="23" t="s">
        <v>3687</v>
      </c>
      <c r="E163" s="25"/>
      <c r="F163" s="25"/>
      <c r="G163" s="25">
        <v>6</v>
      </c>
      <c r="H163" s="25" t="s">
        <v>3688</v>
      </c>
      <c r="I163" s="32">
        <v>725.17</v>
      </c>
      <c r="J163" s="25"/>
      <c r="K163" s="23" t="s">
        <v>3633</v>
      </c>
      <c r="L163" s="18">
        <v>162</v>
      </c>
      <c r="M163" s="22"/>
      <c r="N163" s="31" t="s">
        <v>3555</v>
      </c>
      <c r="O163" s="1">
        <v>21000106527</v>
      </c>
      <c r="P163" s="1" t="e">
        <f t="shared" si="2"/>
        <v>#N/A</v>
      </c>
    </row>
    <row r="164" ht="15" customHeight="1" spans="1:16">
      <c r="A164" s="5">
        <v>163</v>
      </c>
      <c r="B164" s="6">
        <v>21000135354</v>
      </c>
      <c r="C164" s="12" t="s">
        <v>3686</v>
      </c>
      <c r="D164" s="23" t="s">
        <v>3687</v>
      </c>
      <c r="E164" s="25"/>
      <c r="F164" s="25"/>
      <c r="G164" s="25">
        <v>6</v>
      </c>
      <c r="H164" s="25" t="s">
        <v>3688</v>
      </c>
      <c r="I164" s="32">
        <v>725.17</v>
      </c>
      <c r="J164" s="25"/>
      <c r="K164" s="23" t="s">
        <v>3633</v>
      </c>
      <c r="L164" s="18">
        <v>163</v>
      </c>
      <c r="M164" s="22"/>
      <c r="N164" s="31" t="s">
        <v>3555</v>
      </c>
      <c r="O164" s="1">
        <v>21000106530</v>
      </c>
      <c r="P164" s="1" t="e">
        <f t="shared" si="2"/>
        <v>#N/A</v>
      </c>
    </row>
    <row r="165" ht="15" customHeight="1" spans="1:16">
      <c r="A165" s="5">
        <v>164</v>
      </c>
      <c r="B165" s="6">
        <v>21000135325</v>
      </c>
      <c r="C165" s="12" t="s">
        <v>3686</v>
      </c>
      <c r="D165" s="23" t="s">
        <v>3687</v>
      </c>
      <c r="E165" s="25"/>
      <c r="F165" s="25"/>
      <c r="G165" s="25">
        <v>6</v>
      </c>
      <c r="H165" s="25" t="s">
        <v>3692</v>
      </c>
      <c r="I165" s="32">
        <v>725.17</v>
      </c>
      <c r="J165" s="25"/>
      <c r="K165" s="23" t="s">
        <v>3633</v>
      </c>
      <c r="L165" s="18">
        <v>164</v>
      </c>
      <c r="M165" s="22"/>
      <c r="N165" s="31" t="s">
        <v>3555</v>
      </c>
      <c r="O165" s="1">
        <v>21000106532</v>
      </c>
      <c r="P165" s="1" t="e">
        <f t="shared" si="2"/>
        <v>#N/A</v>
      </c>
    </row>
    <row r="166" ht="15" customHeight="1" spans="1:16">
      <c r="A166" s="5">
        <v>165</v>
      </c>
      <c r="B166" s="6">
        <v>21000135326</v>
      </c>
      <c r="C166" s="12" t="s">
        <v>3686</v>
      </c>
      <c r="D166" s="23" t="s">
        <v>3687</v>
      </c>
      <c r="E166" s="25"/>
      <c r="F166" s="25"/>
      <c r="G166" s="25">
        <v>6</v>
      </c>
      <c r="H166" s="25" t="s">
        <v>3692</v>
      </c>
      <c r="I166" s="32">
        <v>725.17</v>
      </c>
      <c r="J166" s="25"/>
      <c r="K166" s="23" t="s">
        <v>3633</v>
      </c>
      <c r="L166" s="18">
        <v>165</v>
      </c>
      <c r="M166" s="22"/>
      <c r="N166" s="31" t="s">
        <v>3555</v>
      </c>
      <c r="O166" s="1">
        <v>21000106533</v>
      </c>
      <c r="P166" s="1" t="e">
        <f t="shared" si="2"/>
        <v>#N/A</v>
      </c>
    </row>
    <row r="167" ht="15" customHeight="1" spans="1:16">
      <c r="A167" s="5">
        <v>166</v>
      </c>
      <c r="B167" s="6">
        <v>21000135336</v>
      </c>
      <c r="C167" s="12" t="s">
        <v>3686</v>
      </c>
      <c r="D167" s="23" t="s">
        <v>3687</v>
      </c>
      <c r="E167" s="25"/>
      <c r="F167" s="25"/>
      <c r="G167" s="25">
        <v>6</v>
      </c>
      <c r="H167" s="25" t="s">
        <v>3688</v>
      </c>
      <c r="I167" s="32">
        <v>725.17</v>
      </c>
      <c r="J167" s="25"/>
      <c r="K167" s="23" t="s">
        <v>3633</v>
      </c>
      <c r="L167" s="18">
        <v>166</v>
      </c>
      <c r="M167" s="22"/>
      <c r="N167" s="31" t="s">
        <v>3555</v>
      </c>
      <c r="O167" s="1">
        <v>21000106536</v>
      </c>
      <c r="P167" s="1" t="e">
        <f t="shared" si="2"/>
        <v>#N/A</v>
      </c>
    </row>
    <row r="168" ht="15" customHeight="1" spans="1:16">
      <c r="A168" s="5">
        <v>167</v>
      </c>
      <c r="B168" s="6">
        <v>21000135347</v>
      </c>
      <c r="C168" s="12" t="s">
        <v>3686</v>
      </c>
      <c r="D168" s="23" t="s">
        <v>3687</v>
      </c>
      <c r="E168" s="25"/>
      <c r="F168" s="25"/>
      <c r="G168" s="25">
        <v>6</v>
      </c>
      <c r="H168" s="25" t="s">
        <v>3688</v>
      </c>
      <c r="I168" s="32">
        <v>725.17</v>
      </c>
      <c r="J168" s="25"/>
      <c r="K168" s="23" t="s">
        <v>3633</v>
      </c>
      <c r="L168" s="18">
        <v>167</v>
      </c>
      <c r="M168" s="22"/>
      <c r="N168" s="31" t="s">
        <v>3555</v>
      </c>
      <c r="O168" s="1">
        <v>21000106539</v>
      </c>
      <c r="P168" s="1" t="e">
        <f t="shared" si="2"/>
        <v>#N/A</v>
      </c>
    </row>
    <row r="169" ht="15" customHeight="1" spans="1:16">
      <c r="A169" s="5">
        <v>168</v>
      </c>
      <c r="B169" s="6">
        <v>21000135348</v>
      </c>
      <c r="C169" s="12" t="s">
        <v>3686</v>
      </c>
      <c r="D169" s="23" t="s">
        <v>3687</v>
      </c>
      <c r="E169" s="25"/>
      <c r="F169" s="25"/>
      <c r="G169" s="25">
        <v>6</v>
      </c>
      <c r="H169" s="25" t="s">
        <v>3688</v>
      </c>
      <c r="I169" s="32">
        <v>725.17</v>
      </c>
      <c r="J169" s="25"/>
      <c r="K169" s="23" t="s">
        <v>3633</v>
      </c>
      <c r="L169" s="18">
        <v>168</v>
      </c>
      <c r="M169" s="22"/>
      <c r="N169" s="31" t="s">
        <v>3555</v>
      </c>
      <c r="O169" s="1">
        <v>21000106554</v>
      </c>
      <c r="P169" s="1" t="e">
        <f t="shared" si="2"/>
        <v>#N/A</v>
      </c>
    </row>
    <row r="170" ht="15" customHeight="1" spans="1:16">
      <c r="A170" s="5">
        <v>169</v>
      </c>
      <c r="B170" s="6">
        <v>21000135372</v>
      </c>
      <c r="C170" s="12" t="s">
        <v>3686</v>
      </c>
      <c r="D170" s="23" t="s">
        <v>3687</v>
      </c>
      <c r="E170" s="25"/>
      <c r="F170" s="25"/>
      <c r="G170" s="25">
        <v>6</v>
      </c>
      <c r="H170" s="25" t="s">
        <v>3691</v>
      </c>
      <c r="I170" s="32">
        <v>725.17</v>
      </c>
      <c r="J170" s="25"/>
      <c r="K170" s="23" t="s">
        <v>3633</v>
      </c>
      <c r="L170" s="18">
        <v>169</v>
      </c>
      <c r="M170" s="22"/>
      <c r="N170" s="31" t="s">
        <v>3555</v>
      </c>
      <c r="O170" s="1">
        <v>21000106555</v>
      </c>
      <c r="P170" s="1" t="e">
        <f t="shared" si="2"/>
        <v>#N/A</v>
      </c>
    </row>
    <row r="171" ht="15" customHeight="1" spans="1:16">
      <c r="A171" s="5">
        <v>170</v>
      </c>
      <c r="B171" s="6">
        <v>21000135368</v>
      </c>
      <c r="C171" s="12" t="s">
        <v>3686</v>
      </c>
      <c r="D171" s="23" t="s">
        <v>3687</v>
      </c>
      <c r="E171" s="25"/>
      <c r="F171" s="25"/>
      <c r="G171" s="25">
        <v>6</v>
      </c>
      <c r="H171" s="25" t="s">
        <v>3688</v>
      </c>
      <c r="I171" s="32">
        <v>725.17</v>
      </c>
      <c r="J171" s="25"/>
      <c r="K171" s="23" t="s">
        <v>3633</v>
      </c>
      <c r="L171" s="18">
        <v>170</v>
      </c>
      <c r="M171" s="22"/>
      <c r="N171" s="31" t="s">
        <v>3555</v>
      </c>
      <c r="O171" s="1">
        <v>21000105109</v>
      </c>
      <c r="P171" s="1" t="e">
        <f t="shared" si="2"/>
        <v>#N/A</v>
      </c>
    </row>
    <row r="172" ht="15" customHeight="1" spans="1:16">
      <c r="A172" s="5">
        <v>171</v>
      </c>
      <c r="B172" s="6">
        <v>21000135370</v>
      </c>
      <c r="C172" s="12" t="s">
        <v>3686</v>
      </c>
      <c r="D172" s="23" t="s">
        <v>3687</v>
      </c>
      <c r="E172" s="25"/>
      <c r="F172" s="25"/>
      <c r="G172" s="25">
        <v>6</v>
      </c>
      <c r="H172" s="25" t="s">
        <v>3691</v>
      </c>
      <c r="I172" s="32">
        <v>725.17</v>
      </c>
      <c r="J172" s="25"/>
      <c r="K172" s="23" t="s">
        <v>3633</v>
      </c>
      <c r="L172" s="18">
        <v>171</v>
      </c>
      <c r="M172" s="22"/>
      <c r="N172" s="31" t="s">
        <v>3555</v>
      </c>
      <c r="O172" s="1">
        <v>21000105110</v>
      </c>
      <c r="P172" s="1" t="e">
        <f t="shared" si="2"/>
        <v>#N/A</v>
      </c>
    </row>
    <row r="173" ht="15" customHeight="1" spans="1:16">
      <c r="A173" s="5">
        <v>172</v>
      </c>
      <c r="B173" s="6">
        <v>21000135371</v>
      </c>
      <c r="C173" s="12" t="s">
        <v>3686</v>
      </c>
      <c r="D173" s="23" t="s">
        <v>3687</v>
      </c>
      <c r="E173" s="25"/>
      <c r="F173" s="25"/>
      <c r="G173" s="25">
        <v>6</v>
      </c>
      <c r="H173" s="25" t="s">
        <v>3691</v>
      </c>
      <c r="I173" s="32">
        <v>725.17</v>
      </c>
      <c r="J173" s="25"/>
      <c r="K173" s="23" t="s">
        <v>3633</v>
      </c>
      <c r="L173" s="18">
        <v>172</v>
      </c>
      <c r="M173" s="22"/>
      <c r="N173" s="31" t="s">
        <v>3555</v>
      </c>
      <c r="O173" s="1">
        <v>21000105646</v>
      </c>
      <c r="P173" s="1" t="e">
        <f t="shared" si="2"/>
        <v>#N/A</v>
      </c>
    </row>
    <row r="174" ht="15" customHeight="1" spans="1:16">
      <c r="A174" s="5">
        <v>173</v>
      </c>
      <c r="B174" s="6">
        <v>21000135328</v>
      </c>
      <c r="C174" s="12" t="s">
        <v>3686</v>
      </c>
      <c r="D174" s="23" t="s">
        <v>3687</v>
      </c>
      <c r="E174" s="25"/>
      <c r="F174" s="25"/>
      <c r="G174" s="25">
        <v>6</v>
      </c>
      <c r="H174" s="25" t="s">
        <v>3688</v>
      </c>
      <c r="I174" s="32">
        <v>725.17</v>
      </c>
      <c r="J174" s="25"/>
      <c r="K174" s="23" t="s">
        <v>3633</v>
      </c>
      <c r="L174" s="18">
        <v>173</v>
      </c>
      <c r="M174" s="22"/>
      <c r="N174" s="31" t="s">
        <v>3555</v>
      </c>
      <c r="O174" s="1">
        <v>21000105665</v>
      </c>
      <c r="P174" s="1" t="e">
        <f t="shared" si="2"/>
        <v>#N/A</v>
      </c>
    </row>
    <row r="175" ht="15" customHeight="1" spans="1:16">
      <c r="A175" s="5">
        <v>174</v>
      </c>
      <c r="B175" s="6">
        <v>21000135353</v>
      </c>
      <c r="C175" s="12" t="s">
        <v>3686</v>
      </c>
      <c r="D175" s="23" t="s">
        <v>3687</v>
      </c>
      <c r="E175" s="25"/>
      <c r="F175" s="25"/>
      <c r="G175" s="25">
        <v>6</v>
      </c>
      <c r="H175" s="25" t="s">
        <v>3688</v>
      </c>
      <c r="I175" s="32">
        <v>725.17</v>
      </c>
      <c r="J175" s="25"/>
      <c r="K175" s="23" t="s">
        <v>3633</v>
      </c>
      <c r="L175" s="18">
        <v>174</v>
      </c>
      <c r="M175" s="22"/>
      <c r="N175" s="31" t="s">
        <v>3555</v>
      </c>
      <c r="O175" s="1">
        <v>21000105724</v>
      </c>
      <c r="P175" s="1" t="e">
        <f t="shared" si="2"/>
        <v>#N/A</v>
      </c>
    </row>
    <row r="176" ht="15" customHeight="1" spans="1:16">
      <c r="A176" s="5">
        <v>175</v>
      </c>
      <c r="B176" s="6">
        <v>21000135329</v>
      </c>
      <c r="C176" s="12" t="s">
        <v>3686</v>
      </c>
      <c r="D176" s="23" t="s">
        <v>3687</v>
      </c>
      <c r="E176" s="25"/>
      <c r="F176" s="25"/>
      <c r="G176" s="25">
        <v>6</v>
      </c>
      <c r="H176" s="25" t="s">
        <v>3688</v>
      </c>
      <c r="I176" s="32">
        <v>725.17</v>
      </c>
      <c r="J176" s="25"/>
      <c r="K176" s="23" t="s">
        <v>3633</v>
      </c>
      <c r="L176" s="18">
        <v>175</v>
      </c>
      <c r="M176" s="22"/>
      <c r="N176" s="31" t="s">
        <v>3555</v>
      </c>
      <c r="O176" s="1">
        <v>21000105725</v>
      </c>
      <c r="P176" s="1" t="e">
        <f t="shared" si="2"/>
        <v>#N/A</v>
      </c>
    </row>
    <row r="177" ht="15" customHeight="1" spans="1:16">
      <c r="A177" s="5">
        <v>176</v>
      </c>
      <c r="B177" s="6">
        <v>21000135330</v>
      </c>
      <c r="C177" s="12" t="s">
        <v>3686</v>
      </c>
      <c r="D177" s="23" t="s">
        <v>3687</v>
      </c>
      <c r="E177" s="25"/>
      <c r="F177" s="25"/>
      <c r="G177" s="25">
        <v>6</v>
      </c>
      <c r="H177" s="25" t="s">
        <v>3688</v>
      </c>
      <c r="I177" s="32">
        <v>725.17</v>
      </c>
      <c r="J177" s="25"/>
      <c r="K177" s="23" t="s">
        <v>3633</v>
      </c>
      <c r="L177" s="18">
        <v>176</v>
      </c>
      <c r="M177" s="22"/>
      <c r="N177" s="31" t="s">
        <v>3555</v>
      </c>
      <c r="O177" s="1">
        <v>21000105726</v>
      </c>
      <c r="P177" s="1" t="e">
        <f t="shared" si="2"/>
        <v>#N/A</v>
      </c>
    </row>
    <row r="178" ht="15" customHeight="1" spans="1:16">
      <c r="A178" s="5">
        <v>177</v>
      </c>
      <c r="B178" s="6">
        <v>21000135352</v>
      </c>
      <c r="C178" s="12" t="s">
        <v>3686</v>
      </c>
      <c r="D178" s="23" t="s">
        <v>3687</v>
      </c>
      <c r="E178" s="25"/>
      <c r="F178" s="25"/>
      <c r="G178" s="25">
        <v>6</v>
      </c>
      <c r="H178" s="25" t="s">
        <v>3688</v>
      </c>
      <c r="I178" s="32">
        <v>725.17</v>
      </c>
      <c r="J178" s="25"/>
      <c r="K178" s="23" t="s">
        <v>3633</v>
      </c>
      <c r="L178" s="18">
        <v>177</v>
      </c>
      <c r="M178" s="22"/>
      <c r="N178" s="31" t="s">
        <v>3555</v>
      </c>
      <c r="O178" s="1">
        <v>21000105889</v>
      </c>
      <c r="P178" s="1" t="e">
        <f t="shared" si="2"/>
        <v>#N/A</v>
      </c>
    </row>
    <row r="179" ht="15" customHeight="1" spans="1:16">
      <c r="A179" s="5">
        <v>178</v>
      </c>
      <c r="B179" s="6">
        <v>21000135376</v>
      </c>
      <c r="C179" s="12" t="s">
        <v>3686</v>
      </c>
      <c r="D179" s="23" t="s">
        <v>3693</v>
      </c>
      <c r="E179" s="25"/>
      <c r="F179" s="25"/>
      <c r="G179" s="25">
        <v>6</v>
      </c>
      <c r="H179" s="25" t="s">
        <v>3691</v>
      </c>
      <c r="I179" s="32">
        <v>725.17</v>
      </c>
      <c r="J179" s="25"/>
      <c r="K179" s="23" t="s">
        <v>3633</v>
      </c>
      <c r="L179" s="18">
        <v>178</v>
      </c>
      <c r="M179" s="22"/>
      <c r="N179" s="31" t="s">
        <v>3555</v>
      </c>
      <c r="O179" s="1">
        <v>21000106475</v>
      </c>
      <c r="P179" s="1" t="e">
        <f t="shared" si="2"/>
        <v>#N/A</v>
      </c>
    </row>
    <row r="180" ht="15" customHeight="1" spans="1:16">
      <c r="A180" s="5">
        <v>179</v>
      </c>
      <c r="B180" s="6">
        <v>21000135362</v>
      </c>
      <c r="C180" s="12" t="s">
        <v>3686</v>
      </c>
      <c r="D180" s="23" t="s">
        <v>3687</v>
      </c>
      <c r="E180" s="25"/>
      <c r="F180" s="25"/>
      <c r="G180" s="25">
        <v>6</v>
      </c>
      <c r="H180" s="25" t="s">
        <v>3688</v>
      </c>
      <c r="I180" s="32">
        <v>725.17</v>
      </c>
      <c r="J180" s="25"/>
      <c r="K180" s="23" t="s">
        <v>3633</v>
      </c>
      <c r="L180" s="18">
        <v>179</v>
      </c>
      <c r="M180" s="22"/>
      <c r="N180" s="31" t="s">
        <v>3555</v>
      </c>
      <c r="O180" s="1">
        <v>21000106494</v>
      </c>
      <c r="P180" s="1" t="e">
        <f t="shared" si="2"/>
        <v>#N/A</v>
      </c>
    </row>
    <row r="181" ht="15" customHeight="1" spans="1:16">
      <c r="A181" s="5">
        <v>180</v>
      </c>
      <c r="B181" s="6">
        <v>21000135365</v>
      </c>
      <c r="C181" s="12" t="s">
        <v>3686</v>
      </c>
      <c r="D181" s="23" t="s">
        <v>3687</v>
      </c>
      <c r="E181" s="25"/>
      <c r="F181" s="25"/>
      <c r="G181" s="25">
        <v>6</v>
      </c>
      <c r="H181" s="25" t="s">
        <v>3688</v>
      </c>
      <c r="I181" s="32">
        <v>725.17</v>
      </c>
      <c r="J181" s="25"/>
      <c r="K181" s="23" t="s">
        <v>3633</v>
      </c>
      <c r="L181" s="18">
        <v>180</v>
      </c>
      <c r="M181" s="22"/>
      <c r="N181" s="31" t="s">
        <v>3555</v>
      </c>
      <c r="O181" s="1">
        <v>21000106495</v>
      </c>
      <c r="P181" s="1" t="e">
        <f t="shared" si="2"/>
        <v>#N/A</v>
      </c>
    </row>
    <row r="182" ht="15" customHeight="1" spans="1:16">
      <c r="A182" s="5">
        <v>181</v>
      </c>
      <c r="B182" s="6">
        <v>21000135345</v>
      </c>
      <c r="C182" s="12" t="s">
        <v>3686</v>
      </c>
      <c r="D182" s="23" t="s">
        <v>3687</v>
      </c>
      <c r="E182" s="25"/>
      <c r="F182" s="25"/>
      <c r="G182" s="25">
        <v>6</v>
      </c>
      <c r="H182" s="25" t="s">
        <v>3688</v>
      </c>
      <c r="I182" s="32">
        <v>725.17</v>
      </c>
      <c r="J182" s="25"/>
      <c r="K182" s="23" t="s">
        <v>3633</v>
      </c>
      <c r="L182" s="18">
        <v>181</v>
      </c>
      <c r="M182" s="22"/>
      <c r="N182" s="31" t="s">
        <v>3555</v>
      </c>
      <c r="O182" s="1">
        <v>21000106498</v>
      </c>
      <c r="P182" s="1" t="e">
        <f t="shared" si="2"/>
        <v>#N/A</v>
      </c>
    </row>
    <row r="183" ht="15" customHeight="1" spans="1:16">
      <c r="A183" s="5">
        <v>182</v>
      </c>
      <c r="B183" s="6">
        <v>21000135350</v>
      </c>
      <c r="C183" s="12" t="s">
        <v>3686</v>
      </c>
      <c r="D183" s="23" t="s">
        <v>3687</v>
      </c>
      <c r="E183" s="25"/>
      <c r="F183" s="25"/>
      <c r="G183" s="25">
        <v>6</v>
      </c>
      <c r="H183" s="25" t="s">
        <v>3688</v>
      </c>
      <c r="I183" s="32">
        <v>725.17</v>
      </c>
      <c r="J183" s="25"/>
      <c r="K183" s="23" t="s">
        <v>3633</v>
      </c>
      <c r="L183" s="18">
        <v>182</v>
      </c>
      <c r="M183" s="22"/>
      <c r="N183" s="31" t="s">
        <v>3555</v>
      </c>
      <c r="O183" s="1">
        <v>21000106499</v>
      </c>
      <c r="P183" s="1" t="e">
        <f t="shared" si="2"/>
        <v>#N/A</v>
      </c>
    </row>
    <row r="184" ht="15" customHeight="1" spans="1:16">
      <c r="A184" s="5">
        <v>183</v>
      </c>
      <c r="B184" s="6">
        <v>21000135349</v>
      </c>
      <c r="C184" s="12" t="s">
        <v>3686</v>
      </c>
      <c r="D184" s="23" t="s">
        <v>3687</v>
      </c>
      <c r="E184" s="25"/>
      <c r="F184" s="25"/>
      <c r="G184" s="25">
        <v>6</v>
      </c>
      <c r="H184" s="25" t="s">
        <v>3688</v>
      </c>
      <c r="I184" s="32">
        <v>725.17</v>
      </c>
      <c r="J184" s="25"/>
      <c r="K184" s="23" t="s">
        <v>3633</v>
      </c>
      <c r="L184" s="18">
        <v>183</v>
      </c>
      <c r="M184" s="22"/>
      <c r="N184" s="31" t="s">
        <v>3555</v>
      </c>
      <c r="O184" s="1">
        <v>21000106516</v>
      </c>
      <c r="P184" s="1" t="e">
        <f t="shared" si="2"/>
        <v>#N/A</v>
      </c>
    </row>
    <row r="185" ht="15" customHeight="1" spans="1:16">
      <c r="A185" s="37">
        <v>184</v>
      </c>
      <c r="B185" s="6">
        <v>21000135369</v>
      </c>
      <c r="C185" s="12" t="s">
        <v>3686</v>
      </c>
      <c r="D185" s="23" t="s">
        <v>3687</v>
      </c>
      <c r="E185" s="25"/>
      <c r="F185" s="25"/>
      <c r="G185" s="25">
        <v>6</v>
      </c>
      <c r="H185" s="25" t="s">
        <v>3688</v>
      </c>
      <c r="I185" s="32">
        <v>725.17</v>
      </c>
      <c r="J185" s="25"/>
      <c r="K185" s="23" t="s">
        <v>3633</v>
      </c>
      <c r="L185" s="18">
        <v>184</v>
      </c>
      <c r="M185" s="22"/>
      <c r="N185" s="31" t="s">
        <v>3555</v>
      </c>
      <c r="O185" s="1">
        <v>21000106541</v>
      </c>
      <c r="P185" s="1" t="e">
        <f t="shared" si="2"/>
        <v>#N/A</v>
      </c>
    </row>
    <row r="186" ht="15" customHeight="1" spans="15:16">
      <c r="O186" s="1">
        <v>21000106542</v>
      </c>
      <c r="P186" s="1" t="e">
        <f t="shared" si="2"/>
        <v>#N/A</v>
      </c>
    </row>
    <row r="187" ht="15" customHeight="1" spans="15:16">
      <c r="O187" s="1">
        <v>21000106545</v>
      </c>
      <c r="P187" s="1" t="e">
        <f t="shared" si="2"/>
        <v>#N/A</v>
      </c>
    </row>
    <row r="188" ht="15" customHeight="1" spans="15:16">
      <c r="O188" s="1">
        <v>21000106556</v>
      </c>
      <c r="P188" s="1" t="e">
        <f t="shared" si="2"/>
        <v>#N/A</v>
      </c>
    </row>
    <row r="189" ht="15" customHeight="1" spans="15:16">
      <c r="O189" s="1">
        <v>21000106559</v>
      </c>
      <c r="P189" s="1" t="e">
        <f t="shared" si="2"/>
        <v>#N/A</v>
      </c>
    </row>
    <row r="190" ht="15" customHeight="1" spans="15:16">
      <c r="O190" s="1">
        <v>21000040957</v>
      </c>
      <c r="P190" s="1" t="e">
        <f t="shared" si="2"/>
        <v>#N/A</v>
      </c>
    </row>
    <row r="191" ht="15" customHeight="1" spans="15:16">
      <c r="O191" s="1">
        <v>21000116427</v>
      </c>
      <c r="P191" s="1" t="e">
        <f t="shared" si="2"/>
        <v>#N/A</v>
      </c>
    </row>
    <row r="192" ht="15" customHeight="1" spans="15:16">
      <c r="O192" s="1">
        <v>21000135404</v>
      </c>
      <c r="P192" s="1" t="e">
        <f t="shared" si="2"/>
        <v>#N/A</v>
      </c>
    </row>
    <row r="193" ht="15" customHeight="1" spans="15:16">
      <c r="O193" s="1">
        <v>21000064358</v>
      </c>
      <c r="P193" s="1" t="e">
        <f t="shared" si="2"/>
        <v>#N/A</v>
      </c>
    </row>
    <row r="194" ht="15" customHeight="1" spans="15:16">
      <c r="O194" s="1">
        <v>21000071432</v>
      </c>
      <c r="P194" s="1" t="e">
        <f t="shared" ref="P194:P257" si="3">VLOOKUP(O194,B:D,1,0)</f>
        <v>#N/A</v>
      </c>
    </row>
    <row r="195" ht="15" customHeight="1" spans="15:16">
      <c r="O195" s="1">
        <v>21000071436</v>
      </c>
      <c r="P195" s="1" t="e">
        <f t="shared" si="3"/>
        <v>#N/A</v>
      </c>
    </row>
    <row r="196" ht="15" customHeight="1" spans="15:16">
      <c r="O196" s="1">
        <v>21000071437</v>
      </c>
      <c r="P196" s="1" t="e">
        <f t="shared" si="3"/>
        <v>#N/A</v>
      </c>
    </row>
    <row r="197" ht="15" customHeight="1" spans="15:16">
      <c r="O197" s="1">
        <v>21000071440</v>
      </c>
      <c r="P197" s="1" t="e">
        <f t="shared" si="3"/>
        <v>#N/A</v>
      </c>
    </row>
    <row r="198" ht="15" customHeight="1" spans="15:16">
      <c r="O198" s="1">
        <v>21000071445</v>
      </c>
      <c r="P198" s="1" t="e">
        <f t="shared" si="3"/>
        <v>#N/A</v>
      </c>
    </row>
    <row r="199" ht="15" customHeight="1" spans="15:16">
      <c r="O199" s="1">
        <v>21000071447</v>
      </c>
      <c r="P199" s="1" t="e">
        <f t="shared" si="3"/>
        <v>#N/A</v>
      </c>
    </row>
    <row r="200" ht="15" customHeight="1" spans="15:16">
      <c r="O200" s="1">
        <v>21000071455</v>
      </c>
      <c r="P200" s="1" t="e">
        <f t="shared" si="3"/>
        <v>#N/A</v>
      </c>
    </row>
    <row r="201" ht="15" customHeight="1" spans="15:16">
      <c r="O201" s="1">
        <v>21000071456</v>
      </c>
      <c r="P201" s="1" t="e">
        <f t="shared" si="3"/>
        <v>#N/A</v>
      </c>
    </row>
    <row r="202" ht="15" customHeight="1" spans="15:16">
      <c r="O202" s="1">
        <v>21000071458</v>
      </c>
      <c r="P202" s="1" t="e">
        <f t="shared" si="3"/>
        <v>#N/A</v>
      </c>
    </row>
    <row r="203" ht="15" customHeight="1" spans="15:16">
      <c r="O203" s="1">
        <v>21000071463</v>
      </c>
      <c r="P203" s="1" t="e">
        <f t="shared" si="3"/>
        <v>#N/A</v>
      </c>
    </row>
    <row r="204" ht="15" customHeight="1" spans="15:16">
      <c r="O204" s="1">
        <v>21000071466</v>
      </c>
      <c r="P204" s="1" t="e">
        <f t="shared" si="3"/>
        <v>#N/A</v>
      </c>
    </row>
    <row r="205" ht="15" customHeight="1" spans="15:16">
      <c r="O205" s="1">
        <v>21000071467</v>
      </c>
      <c r="P205" s="1" t="e">
        <f t="shared" si="3"/>
        <v>#N/A</v>
      </c>
    </row>
    <row r="206" ht="15" customHeight="1" spans="15:16">
      <c r="O206" s="1">
        <v>21000071469</v>
      </c>
      <c r="P206" s="1" t="e">
        <f t="shared" si="3"/>
        <v>#N/A</v>
      </c>
    </row>
    <row r="207" ht="15" customHeight="1" spans="15:16">
      <c r="O207" s="1">
        <v>21000073698</v>
      </c>
      <c r="P207" s="1" t="e">
        <f t="shared" si="3"/>
        <v>#N/A</v>
      </c>
    </row>
    <row r="208" ht="15" customHeight="1" spans="15:16">
      <c r="O208" s="1">
        <v>21000080788</v>
      </c>
      <c r="P208" s="1" t="e">
        <f t="shared" si="3"/>
        <v>#N/A</v>
      </c>
    </row>
    <row r="209" ht="15" customHeight="1" spans="15:16">
      <c r="O209" s="1">
        <v>21000080796</v>
      </c>
      <c r="P209" s="1" t="e">
        <f t="shared" si="3"/>
        <v>#N/A</v>
      </c>
    </row>
    <row r="210" ht="15" customHeight="1" spans="15:16">
      <c r="O210" s="1">
        <v>21000080797</v>
      </c>
      <c r="P210" s="1" t="e">
        <f t="shared" si="3"/>
        <v>#N/A</v>
      </c>
    </row>
    <row r="211" ht="15" customHeight="1" spans="15:16">
      <c r="O211" s="1">
        <v>21000083483</v>
      </c>
      <c r="P211" s="1" t="e">
        <f t="shared" si="3"/>
        <v>#N/A</v>
      </c>
    </row>
    <row r="212" ht="15" customHeight="1" spans="15:16">
      <c r="O212" s="1">
        <v>21000087457</v>
      </c>
      <c r="P212" s="1" t="e">
        <f t="shared" si="3"/>
        <v>#N/A</v>
      </c>
    </row>
    <row r="213" ht="15" customHeight="1" spans="15:16">
      <c r="O213" s="1">
        <v>21000087538</v>
      </c>
      <c r="P213" s="1" t="e">
        <f t="shared" si="3"/>
        <v>#N/A</v>
      </c>
    </row>
    <row r="214" ht="15" customHeight="1" spans="15:16">
      <c r="O214" s="1">
        <v>21000090503</v>
      </c>
      <c r="P214" s="1" t="e">
        <f t="shared" si="3"/>
        <v>#N/A</v>
      </c>
    </row>
    <row r="215" ht="15" customHeight="1" spans="15:16">
      <c r="O215" s="1">
        <v>21000143407</v>
      </c>
      <c r="P215" s="1" t="e">
        <f t="shared" si="3"/>
        <v>#N/A</v>
      </c>
    </row>
    <row r="216" ht="15" customHeight="1" spans="15:16">
      <c r="O216" s="1">
        <v>21000143410</v>
      </c>
      <c r="P216" s="1" t="e">
        <f t="shared" si="3"/>
        <v>#N/A</v>
      </c>
    </row>
    <row r="217" ht="15" customHeight="1" spans="15:16">
      <c r="O217" s="1">
        <v>21000033837</v>
      </c>
      <c r="P217" s="1" t="e">
        <f t="shared" si="3"/>
        <v>#N/A</v>
      </c>
    </row>
    <row r="218" ht="15" customHeight="1" spans="15:16">
      <c r="O218" s="1">
        <v>21000105125</v>
      </c>
      <c r="P218" s="1" t="e">
        <f t="shared" si="3"/>
        <v>#N/A</v>
      </c>
    </row>
    <row r="219" ht="15" customHeight="1" spans="15:16">
      <c r="O219" s="1">
        <v>21000105337</v>
      </c>
      <c r="P219" s="1" t="e">
        <f t="shared" si="3"/>
        <v>#N/A</v>
      </c>
    </row>
    <row r="220" ht="15" customHeight="1" spans="15:16">
      <c r="O220" s="1">
        <v>21000105465</v>
      </c>
      <c r="P220" s="1" t="e">
        <f t="shared" si="3"/>
        <v>#N/A</v>
      </c>
    </row>
    <row r="221" ht="15" customHeight="1" spans="15:16">
      <c r="O221" s="1">
        <v>21000105484</v>
      </c>
      <c r="P221" s="1" t="e">
        <f t="shared" si="3"/>
        <v>#N/A</v>
      </c>
    </row>
    <row r="222" ht="15" customHeight="1" spans="15:16">
      <c r="O222" s="1">
        <v>21000116151</v>
      </c>
      <c r="P222" s="1" t="e">
        <f t="shared" si="3"/>
        <v>#N/A</v>
      </c>
    </row>
    <row r="223" ht="15" customHeight="1" spans="15:16">
      <c r="O223" s="1">
        <v>21000116424</v>
      </c>
      <c r="P223" s="1" t="e">
        <f t="shared" si="3"/>
        <v>#N/A</v>
      </c>
    </row>
    <row r="224" ht="15" customHeight="1" spans="15:16">
      <c r="O224" s="1">
        <v>21000104230</v>
      </c>
      <c r="P224" s="1" t="e">
        <f t="shared" si="3"/>
        <v>#N/A</v>
      </c>
    </row>
    <row r="225" ht="15" customHeight="1" spans="15:16">
      <c r="O225" s="1">
        <v>21000104233</v>
      </c>
      <c r="P225" s="1" t="e">
        <f t="shared" si="3"/>
        <v>#N/A</v>
      </c>
    </row>
    <row r="226" ht="15" customHeight="1" spans="15:16">
      <c r="O226" s="1">
        <v>21000105382</v>
      </c>
      <c r="P226" s="1" t="e">
        <f t="shared" si="3"/>
        <v>#N/A</v>
      </c>
    </row>
    <row r="227" ht="15" customHeight="1" spans="15:16">
      <c r="O227" s="1">
        <v>21000105384</v>
      </c>
      <c r="P227" s="1" t="e">
        <f t="shared" si="3"/>
        <v>#N/A</v>
      </c>
    </row>
    <row r="228" ht="15" customHeight="1" spans="15:16">
      <c r="O228" s="1">
        <v>21000105595</v>
      </c>
      <c r="P228" s="1" t="e">
        <f t="shared" si="3"/>
        <v>#N/A</v>
      </c>
    </row>
    <row r="229" ht="15" customHeight="1" spans="15:16">
      <c r="O229" s="1">
        <v>21000104204</v>
      </c>
      <c r="P229" s="1" t="e">
        <f t="shared" si="3"/>
        <v>#N/A</v>
      </c>
    </row>
    <row r="230" ht="15" customHeight="1" spans="15:16">
      <c r="O230" s="1">
        <v>21000105215</v>
      </c>
      <c r="P230" s="1" t="e">
        <f t="shared" si="3"/>
        <v>#N/A</v>
      </c>
    </row>
    <row r="231" ht="15" customHeight="1" spans="15:16">
      <c r="O231" s="1">
        <v>21000105310</v>
      </c>
      <c r="P231" s="1" t="e">
        <f t="shared" si="3"/>
        <v>#N/A</v>
      </c>
    </row>
    <row r="232" ht="15" customHeight="1" spans="15:16">
      <c r="O232" s="1">
        <v>21000105312</v>
      </c>
      <c r="P232" s="1" t="e">
        <f t="shared" si="3"/>
        <v>#N/A</v>
      </c>
    </row>
    <row r="233" ht="15" customHeight="1" spans="15:16">
      <c r="O233" s="1">
        <v>21000105388</v>
      </c>
      <c r="P233" s="1" t="e">
        <f t="shared" si="3"/>
        <v>#N/A</v>
      </c>
    </row>
    <row r="234" ht="15" customHeight="1" spans="15:16">
      <c r="O234" s="1">
        <v>21000105533</v>
      </c>
      <c r="P234" s="1" t="e">
        <f t="shared" si="3"/>
        <v>#N/A</v>
      </c>
    </row>
    <row r="235" ht="15" customHeight="1" spans="15:16">
      <c r="O235" s="1">
        <v>21000066617</v>
      </c>
      <c r="P235" s="1" t="e">
        <f t="shared" si="3"/>
        <v>#N/A</v>
      </c>
    </row>
    <row r="236" ht="15" customHeight="1" spans="15:16">
      <c r="O236" s="1">
        <v>21000105441</v>
      </c>
      <c r="P236" s="1" t="e">
        <f t="shared" si="3"/>
        <v>#N/A</v>
      </c>
    </row>
    <row r="237" ht="15" customHeight="1" spans="15:16">
      <c r="O237" s="1">
        <v>21000105457</v>
      </c>
      <c r="P237" s="1" t="e">
        <f t="shared" si="3"/>
        <v>#N/A</v>
      </c>
    </row>
    <row r="238" ht="15" customHeight="1" spans="15:16">
      <c r="O238" s="1">
        <v>21000116021</v>
      </c>
      <c r="P238" s="1" t="e">
        <f t="shared" si="3"/>
        <v>#N/A</v>
      </c>
    </row>
    <row r="239" ht="15" customHeight="1" spans="15:16">
      <c r="O239" s="1">
        <v>21000116029</v>
      </c>
      <c r="P239" s="1" t="e">
        <f t="shared" si="3"/>
        <v>#N/A</v>
      </c>
    </row>
    <row r="240" ht="15" customHeight="1" spans="15:16">
      <c r="O240" s="1">
        <v>21000116086</v>
      </c>
      <c r="P240" s="1" t="e">
        <f t="shared" si="3"/>
        <v>#N/A</v>
      </c>
    </row>
    <row r="241" ht="15" customHeight="1" spans="15:16">
      <c r="O241" s="1">
        <v>21000045083</v>
      </c>
      <c r="P241" s="1" t="e">
        <f t="shared" si="3"/>
        <v>#N/A</v>
      </c>
    </row>
    <row r="242" ht="15" customHeight="1" spans="15:16">
      <c r="O242" s="1">
        <v>21000106526</v>
      </c>
      <c r="P242" s="1" t="e">
        <f t="shared" si="3"/>
        <v>#N/A</v>
      </c>
    </row>
    <row r="243" ht="15" customHeight="1" spans="15:16">
      <c r="O243" s="1">
        <v>21000018048</v>
      </c>
      <c r="P243" s="1" t="e">
        <f t="shared" si="3"/>
        <v>#N/A</v>
      </c>
    </row>
    <row r="244" ht="15" customHeight="1" spans="15:16">
      <c r="O244" s="1">
        <v>21000024301</v>
      </c>
      <c r="P244" s="1" t="e">
        <f t="shared" si="3"/>
        <v>#N/A</v>
      </c>
    </row>
    <row r="245" ht="15" customHeight="1" spans="15:16">
      <c r="O245" s="1">
        <v>21000024308</v>
      </c>
      <c r="P245" s="1" t="e">
        <f t="shared" si="3"/>
        <v>#N/A</v>
      </c>
    </row>
    <row r="246" ht="15" customHeight="1" spans="15:16">
      <c r="O246" s="1">
        <v>21000024468</v>
      </c>
      <c r="P246" s="1" t="e">
        <f t="shared" si="3"/>
        <v>#N/A</v>
      </c>
    </row>
    <row r="247" ht="15" customHeight="1" spans="15:16">
      <c r="O247" s="1">
        <v>21000024472</v>
      </c>
      <c r="P247" s="1" t="e">
        <f t="shared" si="3"/>
        <v>#N/A</v>
      </c>
    </row>
    <row r="248" ht="15" customHeight="1" spans="15:16">
      <c r="O248" s="1">
        <v>21000024481</v>
      </c>
      <c r="P248" s="1" t="e">
        <f t="shared" si="3"/>
        <v>#N/A</v>
      </c>
    </row>
    <row r="249" ht="15" customHeight="1" spans="15:16">
      <c r="O249" s="1">
        <v>21000033563</v>
      </c>
      <c r="P249" s="1" t="e">
        <f t="shared" si="3"/>
        <v>#N/A</v>
      </c>
    </row>
    <row r="250" ht="15" customHeight="1" spans="15:16">
      <c r="O250" s="1">
        <v>21000033564</v>
      </c>
      <c r="P250" s="1" t="e">
        <f t="shared" si="3"/>
        <v>#N/A</v>
      </c>
    </row>
    <row r="251" ht="15" customHeight="1" spans="15:16">
      <c r="O251" s="1">
        <v>21000033566</v>
      </c>
      <c r="P251" s="1" t="e">
        <f t="shared" si="3"/>
        <v>#N/A</v>
      </c>
    </row>
    <row r="252" ht="15" customHeight="1" spans="15:16">
      <c r="O252" s="1">
        <v>21000033569</v>
      </c>
      <c r="P252" s="1" t="e">
        <f t="shared" si="3"/>
        <v>#N/A</v>
      </c>
    </row>
    <row r="253" ht="15" customHeight="1" spans="15:16">
      <c r="O253" s="1">
        <v>21000033583</v>
      </c>
      <c r="P253" s="1" t="e">
        <f t="shared" si="3"/>
        <v>#N/A</v>
      </c>
    </row>
    <row r="254" ht="15" customHeight="1" spans="15:16">
      <c r="O254" s="1">
        <v>21000033602</v>
      </c>
      <c r="P254" s="1" t="e">
        <f t="shared" si="3"/>
        <v>#N/A</v>
      </c>
    </row>
    <row r="255" ht="15" customHeight="1" spans="15:16">
      <c r="O255" s="1">
        <v>21000033605</v>
      </c>
      <c r="P255" s="1" t="e">
        <f t="shared" si="3"/>
        <v>#N/A</v>
      </c>
    </row>
    <row r="256" ht="15" customHeight="1" spans="15:16">
      <c r="O256" s="1">
        <v>21000033607</v>
      </c>
      <c r="P256" s="1" t="e">
        <f t="shared" si="3"/>
        <v>#N/A</v>
      </c>
    </row>
    <row r="257" ht="15" customHeight="1" spans="15:16">
      <c r="O257" s="1">
        <v>21000033609</v>
      </c>
      <c r="P257" s="1" t="e">
        <f t="shared" si="3"/>
        <v>#N/A</v>
      </c>
    </row>
    <row r="258" ht="15" customHeight="1" spans="15:16">
      <c r="O258" s="1">
        <v>21000033611</v>
      </c>
      <c r="P258" s="1" t="e">
        <f t="shared" ref="P258:P321" si="4">VLOOKUP(O258,B:D,1,0)</f>
        <v>#N/A</v>
      </c>
    </row>
    <row r="259" ht="15" customHeight="1" spans="15:16">
      <c r="O259" s="1">
        <v>21000033613</v>
      </c>
      <c r="P259" s="1" t="e">
        <f t="shared" si="4"/>
        <v>#N/A</v>
      </c>
    </row>
    <row r="260" ht="15" customHeight="1" spans="15:16">
      <c r="O260" s="1">
        <v>21000033626</v>
      </c>
      <c r="P260" s="1" t="e">
        <f t="shared" si="4"/>
        <v>#N/A</v>
      </c>
    </row>
    <row r="261" ht="15" customHeight="1" spans="15:16">
      <c r="O261" s="1">
        <v>21000033632</v>
      </c>
      <c r="P261" s="1" t="e">
        <f t="shared" si="4"/>
        <v>#N/A</v>
      </c>
    </row>
    <row r="262" ht="15" customHeight="1" spans="15:16">
      <c r="O262" s="1">
        <v>21000033637</v>
      </c>
      <c r="P262" s="1" t="e">
        <f t="shared" si="4"/>
        <v>#N/A</v>
      </c>
    </row>
    <row r="263" ht="15" customHeight="1" spans="15:16">
      <c r="O263" s="1">
        <v>21000033638</v>
      </c>
      <c r="P263" s="1" t="e">
        <f t="shared" si="4"/>
        <v>#N/A</v>
      </c>
    </row>
    <row r="264" ht="15" customHeight="1" spans="15:16">
      <c r="O264" s="1">
        <v>21000033642</v>
      </c>
      <c r="P264" s="1" t="e">
        <f t="shared" si="4"/>
        <v>#N/A</v>
      </c>
    </row>
    <row r="265" ht="15" customHeight="1" spans="15:16">
      <c r="O265" s="1">
        <v>21000033644</v>
      </c>
      <c r="P265" s="1" t="e">
        <f t="shared" si="4"/>
        <v>#N/A</v>
      </c>
    </row>
    <row r="266" ht="15" customHeight="1" spans="15:16">
      <c r="O266" s="1">
        <v>21000033649</v>
      </c>
      <c r="P266" s="1" t="e">
        <f t="shared" si="4"/>
        <v>#N/A</v>
      </c>
    </row>
    <row r="267" ht="15" customHeight="1" spans="15:16">
      <c r="O267" s="1">
        <v>21000033660</v>
      </c>
      <c r="P267" s="1" t="e">
        <f t="shared" si="4"/>
        <v>#N/A</v>
      </c>
    </row>
    <row r="268" ht="15" customHeight="1" spans="15:16">
      <c r="O268" s="1">
        <v>21000033665</v>
      </c>
      <c r="P268" s="1" t="e">
        <f t="shared" si="4"/>
        <v>#N/A</v>
      </c>
    </row>
    <row r="269" ht="15" customHeight="1" spans="15:16">
      <c r="O269" s="1">
        <v>21000033668</v>
      </c>
      <c r="P269" s="1" t="e">
        <f t="shared" si="4"/>
        <v>#N/A</v>
      </c>
    </row>
    <row r="270" ht="15" customHeight="1" spans="15:16">
      <c r="O270" s="1">
        <v>21000033673</v>
      </c>
      <c r="P270" s="1" t="e">
        <f t="shared" si="4"/>
        <v>#N/A</v>
      </c>
    </row>
    <row r="271" ht="15" customHeight="1" spans="15:16">
      <c r="O271" s="1">
        <v>21000033680</v>
      </c>
      <c r="P271" s="1" t="e">
        <f t="shared" si="4"/>
        <v>#N/A</v>
      </c>
    </row>
    <row r="272" ht="15" customHeight="1" spans="15:16">
      <c r="O272" s="1">
        <v>21000033683</v>
      </c>
      <c r="P272" s="1" t="e">
        <f t="shared" si="4"/>
        <v>#N/A</v>
      </c>
    </row>
    <row r="273" ht="15" customHeight="1" spans="15:16">
      <c r="O273" s="1">
        <v>21000033723</v>
      </c>
      <c r="P273" s="1" t="e">
        <f t="shared" si="4"/>
        <v>#N/A</v>
      </c>
    </row>
    <row r="274" ht="15" customHeight="1" spans="15:16">
      <c r="O274" s="1">
        <v>21000053534</v>
      </c>
      <c r="P274" s="1" t="e">
        <f t="shared" si="4"/>
        <v>#N/A</v>
      </c>
    </row>
    <row r="275" ht="15" customHeight="1" spans="15:16">
      <c r="O275" s="1">
        <v>21000104266</v>
      </c>
      <c r="P275" s="1" t="e">
        <f t="shared" si="4"/>
        <v>#N/A</v>
      </c>
    </row>
    <row r="276" ht="15" customHeight="1" spans="15:16">
      <c r="O276" s="1">
        <v>21000104267</v>
      </c>
      <c r="P276" s="1" t="e">
        <f t="shared" si="4"/>
        <v>#N/A</v>
      </c>
    </row>
    <row r="277" ht="15" customHeight="1" spans="15:16">
      <c r="O277" s="1">
        <v>21000104268</v>
      </c>
      <c r="P277" s="1" t="e">
        <f t="shared" si="4"/>
        <v>#N/A</v>
      </c>
    </row>
    <row r="278" ht="15" customHeight="1" spans="15:16">
      <c r="O278" s="1">
        <v>21000104269</v>
      </c>
      <c r="P278" s="1" t="e">
        <f t="shared" si="4"/>
        <v>#N/A</v>
      </c>
    </row>
    <row r="279" ht="15" customHeight="1" spans="15:16">
      <c r="O279" s="1">
        <v>21000104289</v>
      </c>
      <c r="P279" s="1" t="e">
        <f t="shared" si="4"/>
        <v>#N/A</v>
      </c>
    </row>
    <row r="280" ht="15" customHeight="1" spans="15:16">
      <c r="O280" s="1">
        <v>21000105101</v>
      </c>
      <c r="P280" s="1" t="e">
        <f t="shared" si="4"/>
        <v>#N/A</v>
      </c>
    </row>
    <row r="281" ht="15" customHeight="1" spans="15:16">
      <c r="O281" s="1">
        <v>21000105102</v>
      </c>
      <c r="P281" s="1" t="e">
        <f t="shared" si="4"/>
        <v>#N/A</v>
      </c>
    </row>
    <row r="282" ht="15" customHeight="1" spans="15:16">
      <c r="O282" s="1">
        <v>21000105103</v>
      </c>
      <c r="P282" s="1" t="e">
        <f t="shared" si="4"/>
        <v>#N/A</v>
      </c>
    </row>
    <row r="283" ht="15" customHeight="1" spans="15:16">
      <c r="O283" s="1">
        <v>21000105107</v>
      </c>
      <c r="P283" s="1" t="e">
        <f t="shared" si="4"/>
        <v>#N/A</v>
      </c>
    </row>
    <row r="284" ht="15" customHeight="1" spans="15:16">
      <c r="O284" s="1">
        <v>21000105159</v>
      </c>
      <c r="P284" s="1" t="e">
        <f t="shared" si="4"/>
        <v>#N/A</v>
      </c>
    </row>
    <row r="285" ht="15" customHeight="1" spans="15:16">
      <c r="O285" s="1">
        <v>21000105334</v>
      </c>
      <c r="P285" s="1" t="e">
        <f t="shared" si="4"/>
        <v>#N/A</v>
      </c>
    </row>
    <row r="286" ht="15" customHeight="1" spans="15:16">
      <c r="O286" s="1">
        <v>21000106371</v>
      </c>
      <c r="P286" s="1" t="e">
        <f t="shared" si="4"/>
        <v>#N/A</v>
      </c>
    </row>
    <row r="287" ht="15" customHeight="1" spans="15:16">
      <c r="O287" s="1">
        <v>21000106529</v>
      </c>
      <c r="P287" s="1" t="e">
        <f t="shared" si="4"/>
        <v>#N/A</v>
      </c>
    </row>
    <row r="288" ht="15" customHeight="1" spans="15:16">
      <c r="O288" s="1">
        <v>21000024460</v>
      </c>
      <c r="P288" s="1" t="e">
        <f t="shared" si="4"/>
        <v>#N/A</v>
      </c>
    </row>
    <row r="289" ht="15" customHeight="1" spans="15:16">
      <c r="O289" s="1">
        <v>21000106505</v>
      </c>
      <c r="P289" s="1" t="e">
        <f t="shared" si="4"/>
        <v>#N/A</v>
      </c>
    </row>
    <row r="290" ht="15" customHeight="1" spans="15:16">
      <c r="O290" s="1">
        <v>21000106130</v>
      </c>
      <c r="P290" s="1" t="e">
        <f t="shared" si="4"/>
        <v>#N/A</v>
      </c>
    </row>
    <row r="291" ht="15" customHeight="1" spans="15:16">
      <c r="O291" s="1">
        <v>21000066587</v>
      </c>
      <c r="P291" s="1" t="e">
        <f t="shared" si="4"/>
        <v>#N/A</v>
      </c>
    </row>
    <row r="292" ht="15" customHeight="1" spans="15:16">
      <c r="O292" s="1">
        <v>21000069740</v>
      </c>
      <c r="P292" s="1" t="e">
        <f t="shared" si="4"/>
        <v>#N/A</v>
      </c>
    </row>
    <row r="293" ht="15" customHeight="1" spans="15:16">
      <c r="O293" s="1">
        <v>21000083475</v>
      </c>
      <c r="P293" s="1" t="e">
        <f t="shared" si="4"/>
        <v>#N/A</v>
      </c>
    </row>
    <row r="294" ht="15" customHeight="1" spans="15:16">
      <c r="O294" s="1">
        <v>21000105241</v>
      </c>
      <c r="P294" s="1" t="e">
        <f t="shared" si="4"/>
        <v>#N/A</v>
      </c>
    </row>
    <row r="295" ht="15" customHeight="1" spans="15:16">
      <c r="O295" s="1">
        <v>21000105379</v>
      </c>
      <c r="P295" s="1" t="e">
        <f t="shared" si="4"/>
        <v>#N/A</v>
      </c>
    </row>
    <row r="296" ht="15" customHeight="1" spans="15:16">
      <c r="O296" s="1">
        <v>21000115849</v>
      </c>
      <c r="P296" s="1" t="e">
        <f t="shared" si="4"/>
        <v>#N/A</v>
      </c>
    </row>
    <row r="297" ht="15" customHeight="1" spans="15:16">
      <c r="O297" s="1">
        <v>21000116134</v>
      </c>
      <c r="P297" s="1" t="e">
        <f t="shared" si="4"/>
        <v>#N/A</v>
      </c>
    </row>
    <row r="298" ht="15" customHeight="1" spans="15:16">
      <c r="O298" s="1">
        <v>21000116202</v>
      </c>
      <c r="P298" s="1" t="e">
        <f t="shared" si="4"/>
        <v>#N/A</v>
      </c>
    </row>
    <row r="299" ht="15" customHeight="1" spans="15:16">
      <c r="O299" s="1">
        <v>21000116273</v>
      </c>
      <c r="P299" s="1" t="e">
        <f t="shared" si="4"/>
        <v>#N/A</v>
      </c>
    </row>
    <row r="300" ht="15" customHeight="1" spans="15:16">
      <c r="O300" s="1">
        <v>21000116396</v>
      </c>
      <c r="P300" s="1" t="e">
        <f t="shared" si="4"/>
        <v>#N/A</v>
      </c>
    </row>
    <row r="301" ht="15" customHeight="1" spans="15:16">
      <c r="O301" s="1">
        <v>21000087451</v>
      </c>
      <c r="P301" s="1" t="e">
        <f t="shared" si="4"/>
        <v>#N/A</v>
      </c>
    </row>
    <row r="302" ht="15" customHeight="1" spans="15:16">
      <c r="O302" s="1">
        <v>21000105502</v>
      </c>
      <c r="P302" s="1" t="e">
        <f t="shared" si="4"/>
        <v>#N/A</v>
      </c>
    </row>
    <row r="303" ht="15" customHeight="1" spans="15:16">
      <c r="O303" s="1">
        <v>21000116342</v>
      </c>
      <c r="P303" s="1" t="e">
        <f t="shared" si="4"/>
        <v>#N/A</v>
      </c>
    </row>
    <row r="304" ht="15" customHeight="1" spans="15:16">
      <c r="O304" s="1">
        <v>21000034460</v>
      </c>
      <c r="P304" s="1" t="e">
        <f t="shared" si="4"/>
        <v>#N/A</v>
      </c>
    </row>
    <row r="305" ht="15" customHeight="1" spans="15:16">
      <c r="O305" s="1">
        <v>21000105896</v>
      </c>
      <c r="P305" s="1" t="e">
        <f t="shared" si="4"/>
        <v>#N/A</v>
      </c>
    </row>
    <row r="306" ht="15" customHeight="1" spans="15:16">
      <c r="O306" s="1">
        <v>21000105914</v>
      </c>
      <c r="P306" s="1" t="e">
        <f t="shared" si="4"/>
        <v>#N/A</v>
      </c>
    </row>
    <row r="307" ht="15" customHeight="1" spans="15:16">
      <c r="O307" s="1">
        <v>21000105933</v>
      </c>
      <c r="P307" s="1" t="e">
        <f t="shared" si="4"/>
        <v>#N/A</v>
      </c>
    </row>
    <row r="308" ht="15" customHeight="1" spans="15:16">
      <c r="O308" s="1">
        <v>21000034464</v>
      </c>
      <c r="P308" s="1" t="e">
        <f t="shared" si="4"/>
        <v>#N/A</v>
      </c>
    </row>
    <row r="309" ht="15" customHeight="1" spans="15:16">
      <c r="O309" s="1">
        <v>21000105343</v>
      </c>
      <c r="P309" s="1" t="e">
        <f t="shared" si="4"/>
        <v>#N/A</v>
      </c>
    </row>
    <row r="310" ht="15" customHeight="1" spans="15:16">
      <c r="O310" s="1">
        <v>21000105742</v>
      </c>
      <c r="P310" s="1" t="e">
        <f t="shared" si="4"/>
        <v>#N/A</v>
      </c>
    </row>
    <row r="311" ht="15" customHeight="1" spans="15:16">
      <c r="O311" s="1">
        <v>21000106615</v>
      </c>
      <c r="P311" s="1" t="e">
        <f t="shared" si="4"/>
        <v>#N/A</v>
      </c>
    </row>
    <row r="312" ht="15" customHeight="1" spans="15:16">
      <c r="O312" s="1">
        <v>21000116553</v>
      </c>
      <c r="P312" s="1" t="e">
        <f t="shared" si="4"/>
        <v>#N/A</v>
      </c>
    </row>
    <row r="313" ht="15" customHeight="1" spans="15:16">
      <c r="O313" s="1">
        <v>36000000499</v>
      </c>
      <c r="P313" s="1" t="e">
        <f t="shared" si="4"/>
        <v>#N/A</v>
      </c>
    </row>
    <row r="314" ht="15" customHeight="1" spans="15:16">
      <c r="O314" s="1">
        <v>36000000514</v>
      </c>
      <c r="P314" s="1" t="e">
        <f t="shared" si="4"/>
        <v>#N/A</v>
      </c>
    </row>
    <row r="315" ht="15" customHeight="1" spans="15:16">
      <c r="O315" s="1">
        <v>21000105296</v>
      </c>
      <c r="P315" s="1" t="e">
        <f t="shared" si="4"/>
        <v>#N/A</v>
      </c>
    </row>
    <row r="316" ht="15" customHeight="1" spans="15:16">
      <c r="O316" s="1">
        <v>21000105404</v>
      </c>
      <c r="P316" s="1" t="e">
        <f t="shared" si="4"/>
        <v>#N/A</v>
      </c>
    </row>
    <row r="317" ht="15" customHeight="1" spans="15:16">
      <c r="O317" s="1">
        <v>21000105588</v>
      </c>
      <c r="P317" s="1" t="e">
        <f t="shared" si="4"/>
        <v>#N/A</v>
      </c>
    </row>
    <row r="318" ht="15" customHeight="1" spans="15:16">
      <c r="O318" s="1">
        <v>21000105955</v>
      </c>
      <c r="P318" s="1" t="e">
        <f t="shared" si="4"/>
        <v>#N/A</v>
      </c>
    </row>
    <row r="319" ht="15" customHeight="1" spans="15:16">
      <c r="O319" s="1">
        <v>21000105960</v>
      </c>
      <c r="P319" s="1" t="e">
        <f t="shared" si="4"/>
        <v>#N/A</v>
      </c>
    </row>
    <row r="320" ht="15" customHeight="1" spans="15:16">
      <c r="O320" s="1">
        <v>21000105961</v>
      </c>
      <c r="P320" s="1" t="e">
        <f t="shared" si="4"/>
        <v>#N/A</v>
      </c>
    </row>
    <row r="321" ht="15" customHeight="1" spans="15:16">
      <c r="O321" s="1">
        <v>21000106178</v>
      </c>
      <c r="P321" s="1" t="e">
        <f t="shared" si="4"/>
        <v>#N/A</v>
      </c>
    </row>
    <row r="322" ht="15" customHeight="1" spans="15:16">
      <c r="O322" s="1">
        <v>21000115980</v>
      </c>
      <c r="P322" s="1" t="e">
        <f t="shared" ref="P322:P385" si="5">VLOOKUP(O322,B:D,1,0)</f>
        <v>#N/A</v>
      </c>
    </row>
    <row r="323" ht="15" customHeight="1" spans="15:16">
      <c r="O323" s="1">
        <v>21000116415</v>
      </c>
      <c r="P323" s="1" t="e">
        <f t="shared" si="5"/>
        <v>#N/A</v>
      </c>
    </row>
    <row r="324" ht="15" customHeight="1" spans="15:16">
      <c r="O324" s="1">
        <v>21000135201</v>
      </c>
      <c r="P324" s="1" t="e">
        <f t="shared" si="5"/>
        <v>#N/A</v>
      </c>
    </row>
    <row r="325" ht="15" customHeight="1" spans="15:16">
      <c r="O325" s="1">
        <v>21000024090</v>
      </c>
      <c r="P325" s="1" t="e">
        <f t="shared" si="5"/>
        <v>#N/A</v>
      </c>
    </row>
    <row r="326" ht="15" customHeight="1" spans="15:16">
      <c r="O326" s="1">
        <v>21000057030</v>
      </c>
      <c r="P326" s="1" t="e">
        <f t="shared" si="5"/>
        <v>#N/A</v>
      </c>
    </row>
    <row r="327" ht="15" customHeight="1" spans="15:16">
      <c r="O327" s="1">
        <v>21000057031</v>
      </c>
      <c r="P327" s="1" t="e">
        <f t="shared" si="5"/>
        <v>#N/A</v>
      </c>
    </row>
    <row r="328" ht="15" customHeight="1" spans="15:16">
      <c r="O328" s="1">
        <v>21000057032</v>
      </c>
      <c r="P328" s="1" t="e">
        <f t="shared" si="5"/>
        <v>#N/A</v>
      </c>
    </row>
    <row r="329" ht="15" customHeight="1" spans="15:16">
      <c r="O329" s="1">
        <v>21000105529</v>
      </c>
      <c r="P329" s="1" t="e">
        <f t="shared" si="5"/>
        <v>#N/A</v>
      </c>
    </row>
    <row r="330" ht="15" customHeight="1" spans="15:16">
      <c r="O330" s="1">
        <v>21000105530</v>
      </c>
      <c r="P330" s="1" t="e">
        <f t="shared" si="5"/>
        <v>#N/A</v>
      </c>
    </row>
    <row r="331" ht="15" customHeight="1" spans="15:16">
      <c r="O331" s="1">
        <v>21000116346</v>
      </c>
      <c r="P331" s="1" t="e">
        <f t="shared" si="5"/>
        <v>#N/A</v>
      </c>
    </row>
    <row r="332" ht="15" customHeight="1" spans="15:16">
      <c r="O332" s="1">
        <v>21000116347</v>
      </c>
      <c r="P332" s="1" t="e">
        <f t="shared" si="5"/>
        <v>#N/A</v>
      </c>
    </row>
    <row r="333" ht="15" customHeight="1" spans="15:16">
      <c r="O333" s="1">
        <v>21000105456</v>
      </c>
      <c r="P333" s="1" t="e">
        <f t="shared" si="5"/>
        <v>#N/A</v>
      </c>
    </row>
    <row r="334" ht="15" customHeight="1" spans="15:16">
      <c r="O334" s="1">
        <v>21000105946</v>
      </c>
      <c r="P334" s="1" t="e">
        <f t="shared" si="5"/>
        <v>#N/A</v>
      </c>
    </row>
    <row r="335" ht="15" customHeight="1" spans="15:16">
      <c r="O335" s="1">
        <v>21000105953</v>
      </c>
      <c r="P335" s="1" t="e">
        <f t="shared" si="5"/>
        <v>#N/A</v>
      </c>
    </row>
    <row r="336" ht="15" customHeight="1" spans="15:16">
      <c r="O336" s="1">
        <v>21000106061</v>
      </c>
      <c r="P336" s="1" t="e">
        <f t="shared" si="5"/>
        <v>#N/A</v>
      </c>
    </row>
    <row r="337" ht="15" customHeight="1" spans="15:16">
      <c r="O337" s="1">
        <v>21000106154</v>
      </c>
      <c r="P337" s="1" t="e">
        <f t="shared" si="5"/>
        <v>#N/A</v>
      </c>
    </row>
    <row r="338" ht="15" customHeight="1" spans="15:16">
      <c r="O338" s="1">
        <v>21000106155</v>
      </c>
      <c r="P338" s="1" t="e">
        <f t="shared" si="5"/>
        <v>#N/A</v>
      </c>
    </row>
    <row r="339" ht="15" customHeight="1" spans="15:16">
      <c r="O339" s="1">
        <v>21000116328</v>
      </c>
      <c r="P339" s="1" t="e">
        <f t="shared" si="5"/>
        <v>#N/A</v>
      </c>
    </row>
    <row r="340" ht="15" customHeight="1" spans="15:16">
      <c r="O340" s="1">
        <v>21000116329</v>
      </c>
      <c r="P340" s="1" t="e">
        <f t="shared" si="5"/>
        <v>#N/A</v>
      </c>
    </row>
    <row r="341" ht="15" customHeight="1" spans="15:16">
      <c r="O341" s="1">
        <v>21000116345</v>
      </c>
      <c r="P341" s="1" t="e">
        <f t="shared" si="5"/>
        <v>#N/A</v>
      </c>
    </row>
    <row r="342" ht="15" customHeight="1" spans="15:16">
      <c r="O342" s="1">
        <v>21000116352</v>
      </c>
      <c r="P342" s="1" t="e">
        <f t="shared" si="5"/>
        <v>#N/A</v>
      </c>
    </row>
    <row r="343" ht="15" customHeight="1" spans="15:16">
      <c r="O343" s="1">
        <v>21000116353</v>
      </c>
      <c r="P343" s="1" t="e">
        <f t="shared" si="5"/>
        <v>#N/A</v>
      </c>
    </row>
    <row r="344" ht="15" customHeight="1" spans="15:16">
      <c r="O344" s="1">
        <v>21000116363</v>
      </c>
      <c r="P344" s="1" t="e">
        <f t="shared" si="5"/>
        <v>#N/A</v>
      </c>
    </row>
    <row r="345" ht="15" customHeight="1" spans="15:16">
      <c r="O345" s="1">
        <v>21000135415</v>
      </c>
      <c r="P345" s="1" t="e">
        <f t="shared" si="5"/>
        <v>#N/A</v>
      </c>
    </row>
    <row r="346" ht="15" customHeight="1" spans="15:16">
      <c r="O346" s="1">
        <v>21000105497</v>
      </c>
      <c r="P346" s="1" t="e">
        <f t="shared" si="5"/>
        <v>#N/A</v>
      </c>
    </row>
    <row r="347" ht="15" customHeight="1" spans="15:16">
      <c r="O347" s="1">
        <v>21000105498</v>
      </c>
      <c r="P347" s="1" t="e">
        <f t="shared" si="5"/>
        <v>#N/A</v>
      </c>
    </row>
    <row r="348" ht="15" customHeight="1" spans="15:16">
      <c r="O348" s="1">
        <v>21000002589</v>
      </c>
      <c r="P348" s="1" t="e">
        <f t="shared" si="5"/>
        <v>#N/A</v>
      </c>
    </row>
    <row r="349" ht="15" customHeight="1" spans="15:16">
      <c r="O349" s="1">
        <v>21000062921</v>
      </c>
      <c r="P349" s="1" t="e">
        <f t="shared" si="5"/>
        <v>#N/A</v>
      </c>
    </row>
    <row r="350" ht="15" customHeight="1" spans="15:16">
      <c r="O350" s="1">
        <v>21000105949</v>
      </c>
      <c r="P350" s="1">
        <f t="shared" si="5"/>
        <v>21000105949</v>
      </c>
    </row>
    <row r="351" ht="15" customHeight="1" spans="15:16">
      <c r="O351" s="1">
        <v>21000105952</v>
      </c>
      <c r="P351" s="1" t="e">
        <f t="shared" si="5"/>
        <v>#N/A</v>
      </c>
    </row>
    <row r="352" ht="15" customHeight="1" spans="15:16">
      <c r="O352" s="1">
        <v>21000105954</v>
      </c>
      <c r="P352" s="1" t="e">
        <f t="shared" si="5"/>
        <v>#N/A</v>
      </c>
    </row>
    <row r="353" ht="15" customHeight="1" spans="15:16">
      <c r="O353" s="1">
        <v>21000105956</v>
      </c>
      <c r="P353" s="1">
        <f t="shared" si="5"/>
        <v>21000105956</v>
      </c>
    </row>
    <row r="354" ht="15" customHeight="1" spans="15:16">
      <c r="O354" s="1">
        <v>21000105964</v>
      </c>
      <c r="P354" s="1" t="e">
        <f t="shared" si="5"/>
        <v>#N/A</v>
      </c>
    </row>
    <row r="355" ht="15" customHeight="1" spans="15:16">
      <c r="O355" s="1">
        <v>21000105980</v>
      </c>
      <c r="P355" s="1" t="e">
        <f t="shared" si="5"/>
        <v>#N/A</v>
      </c>
    </row>
    <row r="356" ht="15" customHeight="1" spans="15:16">
      <c r="O356" s="1">
        <v>21000106059</v>
      </c>
      <c r="P356" s="1" t="e">
        <f t="shared" si="5"/>
        <v>#N/A</v>
      </c>
    </row>
    <row r="357" ht="15" customHeight="1" spans="15:16">
      <c r="O357" s="1">
        <v>21000106060</v>
      </c>
      <c r="P357" s="1" t="e">
        <f t="shared" si="5"/>
        <v>#N/A</v>
      </c>
    </row>
    <row r="358" ht="15" customHeight="1" spans="15:16">
      <c r="O358" s="1">
        <v>21000106062</v>
      </c>
      <c r="P358" s="1" t="e">
        <f t="shared" si="5"/>
        <v>#N/A</v>
      </c>
    </row>
    <row r="359" ht="15" customHeight="1" spans="15:16">
      <c r="O359" s="1">
        <v>21000106114</v>
      </c>
      <c r="P359" s="1" t="e">
        <f t="shared" si="5"/>
        <v>#N/A</v>
      </c>
    </row>
    <row r="360" ht="15" customHeight="1" spans="15:16">
      <c r="O360" s="1">
        <v>21000106116</v>
      </c>
      <c r="P360" s="1" t="e">
        <f t="shared" si="5"/>
        <v>#N/A</v>
      </c>
    </row>
    <row r="361" ht="15" customHeight="1" spans="15:16">
      <c r="O361" s="1">
        <v>21000106144</v>
      </c>
      <c r="P361" s="1">
        <f t="shared" si="5"/>
        <v>21000106144</v>
      </c>
    </row>
    <row r="362" ht="15" customHeight="1" spans="15:16">
      <c r="O362" s="1">
        <v>21000106146</v>
      </c>
      <c r="P362" s="1" t="e">
        <f t="shared" si="5"/>
        <v>#N/A</v>
      </c>
    </row>
    <row r="363" ht="15" customHeight="1" spans="15:16">
      <c r="O363" s="1">
        <v>21000106184</v>
      </c>
      <c r="P363" s="1" t="e">
        <f t="shared" si="5"/>
        <v>#N/A</v>
      </c>
    </row>
    <row r="364" ht="15" customHeight="1" spans="15:16">
      <c r="O364" s="1">
        <v>21000106207</v>
      </c>
      <c r="P364" s="1" t="e">
        <f t="shared" si="5"/>
        <v>#N/A</v>
      </c>
    </row>
    <row r="365" ht="15" customHeight="1" spans="15:16">
      <c r="O365" s="1">
        <v>21000106208</v>
      </c>
      <c r="P365" s="1" t="e">
        <f t="shared" si="5"/>
        <v>#N/A</v>
      </c>
    </row>
    <row r="366" ht="15" customHeight="1" spans="15:16">
      <c r="O366" s="1">
        <v>21000106230</v>
      </c>
      <c r="P366" s="1" t="e">
        <f t="shared" si="5"/>
        <v>#N/A</v>
      </c>
    </row>
    <row r="367" ht="15" customHeight="1" spans="15:16">
      <c r="O367" s="1">
        <v>21000106231</v>
      </c>
      <c r="P367" s="1" t="e">
        <f t="shared" si="5"/>
        <v>#N/A</v>
      </c>
    </row>
    <row r="368" ht="15" customHeight="1" spans="15:16">
      <c r="O368" s="1">
        <v>21000036545</v>
      </c>
      <c r="P368" s="1" t="e">
        <f t="shared" si="5"/>
        <v>#N/A</v>
      </c>
    </row>
    <row r="369" ht="15" customHeight="1" spans="15:16">
      <c r="O369" s="1">
        <v>21000014723</v>
      </c>
      <c r="P369" s="1" t="e">
        <f t="shared" si="5"/>
        <v>#N/A</v>
      </c>
    </row>
    <row r="370" ht="15" customHeight="1" spans="15:16">
      <c r="O370" s="1">
        <v>21000014725</v>
      </c>
      <c r="P370" s="1" t="e">
        <f t="shared" si="5"/>
        <v>#N/A</v>
      </c>
    </row>
    <row r="371" ht="15" customHeight="1" spans="15:16">
      <c r="O371" s="1">
        <v>21000014735</v>
      </c>
      <c r="P371" s="1" t="e">
        <f t="shared" si="5"/>
        <v>#N/A</v>
      </c>
    </row>
    <row r="372" ht="15" customHeight="1" spans="15:16">
      <c r="O372" s="1">
        <v>21000036471</v>
      </c>
      <c r="P372" s="1" t="e">
        <f t="shared" si="5"/>
        <v>#N/A</v>
      </c>
    </row>
    <row r="373" ht="15" customHeight="1" spans="15:16">
      <c r="O373" s="1">
        <v>21000069666</v>
      </c>
      <c r="P373" s="1" t="e">
        <f t="shared" si="5"/>
        <v>#N/A</v>
      </c>
    </row>
    <row r="374" ht="15" customHeight="1" spans="15:16">
      <c r="O374" s="1">
        <v>21000069711</v>
      </c>
      <c r="P374" s="1" t="e">
        <f t="shared" si="5"/>
        <v>#N/A</v>
      </c>
    </row>
    <row r="375" ht="15" customHeight="1" spans="15:16">
      <c r="O375" s="1">
        <v>21000105170</v>
      </c>
      <c r="P375" s="1" t="e">
        <f t="shared" si="5"/>
        <v>#N/A</v>
      </c>
    </row>
    <row r="376" ht="15" customHeight="1" spans="15:16">
      <c r="O376" s="1">
        <v>21000105250</v>
      </c>
      <c r="P376" s="1" t="e">
        <f t="shared" si="5"/>
        <v>#N/A</v>
      </c>
    </row>
    <row r="377" ht="15" customHeight="1" spans="15:16">
      <c r="O377" s="1">
        <v>21000105280</v>
      </c>
      <c r="P377" s="1" t="e">
        <f t="shared" si="5"/>
        <v>#N/A</v>
      </c>
    </row>
    <row r="378" ht="15" customHeight="1" spans="15:16">
      <c r="O378" s="1">
        <v>21000105281</v>
      </c>
      <c r="P378" s="1" t="e">
        <f t="shared" si="5"/>
        <v>#N/A</v>
      </c>
    </row>
    <row r="379" ht="15" customHeight="1" spans="15:16">
      <c r="O379" s="1">
        <v>21000105306</v>
      </c>
      <c r="P379" s="1" t="e">
        <f t="shared" si="5"/>
        <v>#N/A</v>
      </c>
    </row>
    <row r="380" ht="15" customHeight="1" spans="15:16">
      <c r="O380" s="1">
        <v>21000105378</v>
      </c>
      <c r="P380" s="1" t="e">
        <f t="shared" si="5"/>
        <v>#N/A</v>
      </c>
    </row>
    <row r="381" ht="15" customHeight="1" spans="15:16">
      <c r="O381" s="1">
        <v>21000105709</v>
      </c>
      <c r="P381" s="1" t="e">
        <f t="shared" si="5"/>
        <v>#N/A</v>
      </c>
    </row>
    <row r="382" ht="15" customHeight="1" spans="15:16">
      <c r="O382" s="1">
        <v>21000105710</v>
      </c>
      <c r="P382" s="1" t="e">
        <f t="shared" si="5"/>
        <v>#N/A</v>
      </c>
    </row>
    <row r="383" ht="15" customHeight="1" spans="15:16">
      <c r="O383" s="1">
        <v>21000106435</v>
      </c>
      <c r="P383" s="1" t="e">
        <f t="shared" si="5"/>
        <v>#N/A</v>
      </c>
    </row>
    <row r="384" ht="15" customHeight="1" spans="15:16">
      <c r="O384" s="1">
        <v>21000106574</v>
      </c>
      <c r="P384" s="1" t="e">
        <f t="shared" si="5"/>
        <v>#N/A</v>
      </c>
    </row>
    <row r="385" ht="15" customHeight="1" spans="15:16">
      <c r="O385" s="1">
        <v>21000106575</v>
      </c>
      <c r="P385" s="1" t="e">
        <f t="shared" si="5"/>
        <v>#N/A</v>
      </c>
    </row>
    <row r="386" ht="15" customHeight="1" spans="15:16">
      <c r="O386" s="1">
        <v>21000116069</v>
      </c>
      <c r="P386" s="1" t="e">
        <f t="shared" ref="P386:P449" si="6">VLOOKUP(O386,B:D,1,0)</f>
        <v>#N/A</v>
      </c>
    </row>
    <row r="387" ht="15" customHeight="1" spans="15:16">
      <c r="O387" s="1">
        <v>21000116071</v>
      </c>
      <c r="P387" s="1" t="e">
        <f t="shared" si="6"/>
        <v>#N/A</v>
      </c>
    </row>
    <row r="388" ht="15" customHeight="1" spans="15:16">
      <c r="O388" s="1">
        <v>21000116073</v>
      </c>
      <c r="P388" s="1" t="e">
        <f t="shared" si="6"/>
        <v>#N/A</v>
      </c>
    </row>
    <row r="389" ht="15" customHeight="1" spans="15:16">
      <c r="O389" s="1">
        <v>21000116075</v>
      </c>
      <c r="P389" s="1" t="e">
        <f t="shared" si="6"/>
        <v>#N/A</v>
      </c>
    </row>
    <row r="390" ht="15" customHeight="1" spans="15:16">
      <c r="O390" s="1">
        <v>21000116141</v>
      </c>
      <c r="P390" s="1" t="e">
        <f t="shared" si="6"/>
        <v>#N/A</v>
      </c>
    </row>
    <row r="391" ht="15" customHeight="1" spans="15:16">
      <c r="O391" s="1">
        <v>21000116483</v>
      </c>
      <c r="P391" s="1" t="e">
        <f t="shared" si="6"/>
        <v>#N/A</v>
      </c>
    </row>
    <row r="392" ht="15" customHeight="1" spans="15:16">
      <c r="O392" s="1">
        <v>21000116484</v>
      </c>
      <c r="P392" s="1" t="e">
        <f t="shared" si="6"/>
        <v>#N/A</v>
      </c>
    </row>
    <row r="393" ht="15" customHeight="1" spans="15:16">
      <c r="O393" s="1">
        <v>21000116485</v>
      </c>
      <c r="P393" s="1" t="e">
        <f t="shared" si="6"/>
        <v>#N/A</v>
      </c>
    </row>
    <row r="394" ht="15" customHeight="1" spans="15:16">
      <c r="O394" s="1">
        <v>21000135301</v>
      </c>
      <c r="P394" s="1" t="e">
        <f t="shared" si="6"/>
        <v>#N/A</v>
      </c>
    </row>
    <row r="395" ht="15" customHeight="1" spans="15:16">
      <c r="O395" s="1">
        <v>21000135302</v>
      </c>
      <c r="P395" s="1" t="e">
        <f t="shared" si="6"/>
        <v>#N/A</v>
      </c>
    </row>
    <row r="396" ht="15" customHeight="1" spans="15:16">
      <c r="O396" s="1">
        <v>21000135313</v>
      </c>
      <c r="P396" s="1" t="e">
        <f t="shared" si="6"/>
        <v>#N/A</v>
      </c>
    </row>
    <row r="397" ht="15" customHeight="1" spans="15:16">
      <c r="O397" s="1">
        <v>21000135314</v>
      </c>
      <c r="P397" s="1" t="e">
        <f t="shared" si="6"/>
        <v>#N/A</v>
      </c>
    </row>
    <row r="398" ht="15" customHeight="1" spans="15:16">
      <c r="O398" s="1">
        <v>21000135315</v>
      </c>
      <c r="P398" s="1" t="e">
        <f t="shared" si="6"/>
        <v>#N/A</v>
      </c>
    </row>
    <row r="399" ht="15" customHeight="1" spans="15:16">
      <c r="O399" s="1">
        <v>21000135316</v>
      </c>
      <c r="P399" s="1" t="e">
        <f t="shared" si="6"/>
        <v>#N/A</v>
      </c>
    </row>
    <row r="400" ht="15" customHeight="1" spans="15:16">
      <c r="O400" s="1">
        <v>36000003340</v>
      </c>
      <c r="P400" s="1" t="e">
        <f t="shared" si="6"/>
        <v>#N/A</v>
      </c>
    </row>
    <row r="401" ht="15" customHeight="1" spans="15:16">
      <c r="O401" s="1">
        <v>36000003341</v>
      </c>
      <c r="P401" s="1" t="e">
        <f t="shared" si="6"/>
        <v>#N/A</v>
      </c>
    </row>
    <row r="402" ht="15" customHeight="1" spans="15:16">
      <c r="O402" s="1">
        <v>21000014738</v>
      </c>
      <c r="P402" s="1" t="e">
        <f t="shared" si="6"/>
        <v>#N/A</v>
      </c>
    </row>
    <row r="403" ht="15" customHeight="1" spans="15:16">
      <c r="O403" s="1">
        <v>21000036598</v>
      </c>
      <c r="P403" s="1" t="e">
        <f t="shared" si="6"/>
        <v>#N/A</v>
      </c>
    </row>
    <row r="404" ht="15" customHeight="1" spans="15:16">
      <c r="O404" s="1">
        <v>21000105275</v>
      </c>
      <c r="P404" s="1" t="e">
        <f t="shared" si="6"/>
        <v>#N/A</v>
      </c>
    </row>
    <row r="405" ht="15" customHeight="1" spans="15:16">
      <c r="O405" s="1">
        <v>21000105581</v>
      </c>
      <c r="P405" s="1" t="e">
        <f t="shared" si="6"/>
        <v>#N/A</v>
      </c>
    </row>
    <row r="406" ht="15" customHeight="1" spans="15:16">
      <c r="O406" s="1">
        <v>21000105660</v>
      </c>
      <c r="P406" s="1" t="e">
        <f t="shared" si="6"/>
        <v>#N/A</v>
      </c>
    </row>
    <row r="407" ht="15" customHeight="1" spans="15:16">
      <c r="O407" s="1">
        <v>21000078604</v>
      </c>
      <c r="P407" s="1" t="e">
        <f t="shared" si="6"/>
        <v>#N/A</v>
      </c>
    </row>
    <row r="408" ht="15" customHeight="1" spans="15:16">
      <c r="O408" s="1">
        <v>21000044068</v>
      </c>
      <c r="P408" s="1" t="e">
        <f t="shared" si="6"/>
        <v>#N/A</v>
      </c>
    </row>
    <row r="409" ht="15" customHeight="1" spans="15:16">
      <c r="O409" s="1">
        <v>21000072529</v>
      </c>
      <c r="P409" s="1" t="e">
        <f t="shared" si="6"/>
        <v>#N/A</v>
      </c>
    </row>
    <row r="410" ht="15" customHeight="1" spans="15:16">
      <c r="O410" s="1">
        <v>21000078726</v>
      </c>
      <c r="P410" s="1" t="e">
        <f t="shared" si="6"/>
        <v>#N/A</v>
      </c>
    </row>
    <row r="411" ht="15" customHeight="1" spans="15:16">
      <c r="O411" s="1">
        <v>21000105276</v>
      </c>
      <c r="P411" s="1" t="e">
        <f t="shared" si="6"/>
        <v>#N/A</v>
      </c>
    </row>
    <row r="412" ht="15" customHeight="1" spans="15:16">
      <c r="O412" s="1">
        <v>21000105360</v>
      </c>
      <c r="P412" s="1" t="e">
        <f t="shared" si="6"/>
        <v>#N/A</v>
      </c>
    </row>
    <row r="413" ht="15" customHeight="1" spans="15:16">
      <c r="O413" s="1">
        <v>21000105361</v>
      </c>
      <c r="P413" s="1" t="e">
        <f t="shared" si="6"/>
        <v>#N/A</v>
      </c>
    </row>
    <row r="414" ht="15" customHeight="1" spans="15:16">
      <c r="O414" s="1">
        <v>21000105482</v>
      </c>
      <c r="P414" s="1" t="e">
        <f t="shared" si="6"/>
        <v>#N/A</v>
      </c>
    </row>
    <row r="415" ht="15" customHeight="1" spans="15:16">
      <c r="O415" s="1">
        <v>21000115997</v>
      </c>
      <c r="P415" s="1" t="e">
        <f t="shared" si="6"/>
        <v>#N/A</v>
      </c>
    </row>
    <row r="416" ht="15" customHeight="1" spans="15:16">
      <c r="O416" s="1">
        <v>21000116017</v>
      </c>
      <c r="P416" s="1" t="e">
        <f t="shared" si="6"/>
        <v>#N/A</v>
      </c>
    </row>
    <row r="417" ht="15" customHeight="1" spans="15:16">
      <c r="O417" s="1">
        <v>21000116018</v>
      </c>
      <c r="P417" s="1" t="e">
        <f t="shared" si="6"/>
        <v>#N/A</v>
      </c>
    </row>
    <row r="418" ht="15" customHeight="1" spans="15:16">
      <c r="O418" s="1">
        <v>21000116022</v>
      </c>
      <c r="P418" s="1" t="e">
        <f t="shared" si="6"/>
        <v>#N/A</v>
      </c>
    </row>
    <row r="419" ht="15" customHeight="1" spans="15:16">
      <c r="O419" s="1">
        <v>21000116024</v>
      </c>
      <c r="P419" s="1" t="e">
        <f t="shared" si="6"/>
        <v>#N/A</v>
      </c>
    </row>
    <row r="420" ht="15" customHeight="1" spans="15:16">
      <c r="O420" s="1">
        <v>21000116026</v>
      </c>
      <c r="P420" s="1" t="e">
        <f t="shared" si="6"/>
        <v>#N/A</v>
      </c>
    </row>
    <row r="421" ht="15" customHeight="1" spans="15:16">
      <c r="O421" s="1">
        <v>21000116064</v>
      </c>
      <c r="P421" s="1" t="e">
        <f t="shared" si="6"/>
        <v>#N/A</v>
      </c>
    </row>
    <row r="422" ht="15" customHeight="1" spans="15:16">
      <c r="O422" s="1">
        <v>21000116076</v>
      </c>
      <c r="P422" s="1" t="e">
        <f t="shared" si="6"/>
        <v>#N/A</v>
      </c>
    </row>
    <row r="423" ht="15" customHeight="1" spans="15:16">
      <c r="O423" s="1">
        <v>21000116295</v>
      </c>
      <c r="P423" s="1" t="e">
        <f t="shared" si="6"/>
        <v>#N/A</v>
      </c>
    </row>
    <row r="424" ht="15" customHeight="1" spans="15:16">
      <c r="O424" s="1">
        <v>21000116343</v>
      </c>
      <c r="P424" s="1" t="e">
        <f t="shared" si="6"/>
        <v>#N/A</v>
      </c>
    </row>
    <row r="425" ht="15" customHeight="1" spans="15:16">
      <c r="O425" s="1">
        <v>21000069667</v>
      </c>
      <c r="P425" s="1" t="e">
        <f t="shared" si="6"/>
        <v>#N/A</v>
      </c>
    </row>
    <row r="426" ht="15" customHeight="1" spans="15:16">
      <c r="O426" s="1">
        <v>21000106595</v>
      </c>
      <c r="P426" s="1" t="e">
        <f t="shared" si="6"/>
        <v>#N/A</v>
      </c>
    </row>
    <row r="427" ht="15" customHeight="1" spans="15:16">
      <c r="O427" s="1">
        <v>21000106596</v>
      </c>
      <c r="P427" s="1" t="e">
        <f t="shared" si="6"/>
        <v>#N/A</v>
      </c>
    </row>
    <row r="428" ht="15" customHeight="1" spans="15:16">
      <c r="O428" s="1">
        <v>21000106597</v>
      </c>
      <c r="P428" s="1" t="e">
        <f t="shared" si="6"/>
        <v>#N/A</v>
      </c>
    </row>
    <row r="429" ht="15" customHeight="1" spans="15:16">
      <c r="O429" s="1">
        <v>21000106598</v>
      </c>
      <c r="P429" s="1" t="e">
        <f t="shared" si="6"/>
        <v>#N/A</v>
      </c>
    </row>
    <row r="430" ht="15" customHeight="1" spans="15:16">
      <c r="O430" s="1">
        <v>21000106599</v>
      </c>
      <c r="P430" s="1" t="e">
        <f t="shared" si="6"/>
        <v>#N/A</v>
      </c>
    </row>
    <row r="431" ht="15" customHeight="1" spans="15:16">
      <c r="O431" s="1">
        <v>21000116107</v>
      </c>
      <c r="P431" s="1" t="e">
        <f t="shared" si="6"/>
        <v>#N/A</v>
      </c>
    </row>
    <row r="432" ht="15" customHeight="1" spans="15:16">
      <c r="O432" s="1">
        <v>21000116158</v>
      </c>
      <c r="P432" s="1" t="e">
        <f t="shared" si="6"/>
        <v>#N/A</v>
      </c>
    </row>
    <row r="433" ht="15" customHeight="1" spans="15:16">
      <c r="O433" s="1">
        <v>21000116330</v>
      </c>
      <c r="P433" s="1" t="e">
        <f t="shared" si="6"/>
        <v>#N/A</v>
      </c>
    </row>
    <row r="434" ht="15" customHeight="1" spans="15:16">
      <c r="O434" s="1">
        <v>21000105575</v>
      </c>
      <c r="P434" s="1" t="e">
        <f t="shared" si="6"/>
        <v>#N/A</v>
      </c>
    </row>
    <row r="435" ht="15" customHeight="1" spans="15:16">
      <c r="O435" s="1">
        <v>21000116121</v>
      </c>
      <c r="P435" s="1" t="e">
        <f t="shared" si="6"/>
        <v>#N/A</v>
      </c>
    </row>
    <row r="436" ht="15" customHeight="1" spans="15:16">
      <c r="O436" s="1">
        <v>21000116360</v>
      </c>
      <c r="P436" s="1" t="e">
        <f t="shared" si="6"/>
        <v>#N/A</v>
      </c>
    </row>
    <row r="437" ht="15" customHeight="1" spans="15:16">
      <c r="O437" s="1">
        <v>21000069758</v>
      </c>
      <c r="P437" s="1" t="e">
        <f t="shared" si="6"/>
        <v>#N/A</v>
      </c>
    </row>
    <row r="438" ht="15" customHeight="1" spans="15:16">
      <c r="O438" s="1">
        <v>21000116194</v>
      </c>
      <c r="P438" s="1" t="e">
        <f t="shared" si="6"/>
        <v>#N/A</v>
      </c>
    </row>
    <row r="439" ht="15" customHeight="1" spans="15:16">
      <c r="O439" s="1">
        <v>21000116244</v>
      </c>
      <c r="P439" s="1" t="e">
        <f t="shared" si="6"/>
        <v>#N/A</v>
      </c>
    </row>
    <row r="440" ht="15" customHeight="1" spans="15:16">
      <c r="O440" s="1">
        <v>21000116248</v>
      </c>
      <c r="P440" s="1" t="e">
        <f t="shared" si="6"/>
        <v>#N/A</v>
      </c>
    </row>
    <row r="441" ht="15" customHeight="1" spans="15:16">
      <c r="O441" s="1">
        <v>21000116375</v>
      </c>
      <c r="P441" s="1" t="e">
        <f t="shared" si="6"/>
        <v>#N/A</v>
      </c>
    </row>
    <row r="442" ht="15" customHeight="1" spans="15:16">
      <c r="O442" s="1">
        <v>21000066646</v>
      </c>
      <c r="P442" s="1" t="e">
        <f t="shared" si="6"/>
        <v>#N/A</v>
      </c>
    </row>
    <row r="443" ht="15" customHeight="1" spans="15:16">
      <c r="O443" s="1">
        <v>21000105253</v>
      </c>
      <c r="P443" s="1" t="e">
        <f t="shared" si="6"/>
        <v>#N/A</v>
      </c>
    </row>
    <row r="444" ht="15" customHeight="1" spans="15:16">
      <c r="O444" s="1">
        <v>21000105600</v>
      </c>
      <c r="P444" s="1" t="e">
        <f t="shared" si="6"/>
        <v>#N/A</v>
      </c>
    </row>
    <row r="445" ht="15" customHeight="1" spans="15:16">
      <c r="O445" s="1">
        <v>21000105668</v>
      </c>
      <c r="P445" s="1" t="e">
        <f t="shared" si="6"/>
        <v>#N/A</v>
      </c>
    </row>
    <row r="446" ht="15" customHeight="1" spans="15:16">
      <c r="O446" s="1">
        <v>21000115868</v>
      </c>
      <c r="P446" s="1" t="e">
        <f t="shared" si="6"/>
        <v>#N/A</v>
      </c>
    </row>
    <row r="447" ht="15" customHeight="1" spans="15:16">
      <c r="O447" s="1">
        <v>21000116359</v>
      </c>
      <c r="P447" s="1" t="e">
        <f t="shared" si="6"/>
        <v>#N/A</v>
      </c>
    </row>
    <row r="448" ht="15" customHeight="1" spans="15:16">
      <c r="O448" s="1">
        <v>21000116373</v>
      </c>
      <c r="P448" s="1" t="e">
        <f t="shared" si="6"/>
        <v>#N/A</v>
      </c>
    </row>
    <row r="449" ht="15" customHeight="1" spans="15:16">
      <c r="O449" s="1">
        <v>21000116374</v>
      </c>
      <c r="P449" s="1" t="e">
        <f t="shared" si="6"/>
        <v>#N/A</v>
      </c>
    </row>
    <row r="450" ht="15" customHeight="1" spans="15:16">
      <c r="O450" s="1">
        <v>12000002249</v>
      </c>
      <c r="P450" s="1" t="e">
        <f t="shared" ref="P450:P484" si="7">VLOOKUP(O450,B:D,1,0)</f>
        <v>#N/A</v>
      </c>
    </row>
    <row r="451" ht="15" customHeight="1" spans="15:16">
      <c r="O451" s="1">
        <v>12000002250</v>
      </c>
      <c r="P451" s="1" t="e">
        <f t="shared" si="7"/>
        <v>#N/A</v>
      </c>
    </row>
    <row r="452" ht="15" customHeight="1" spans="15:16">
      <c r="O452" s="1">
        <v>13000004073</v>
      </c>
      <c r="P452" s="1" t="e">
        <f t="shared" si="7"/>
        <v>#N/A</v>
      </c>
    </row>
    <row r="453" ht="15" customHeight="1" spans="15:16">
      <c r="O453" s="1">
        <v>12000002252</v>
      </c>
      <c r="P453" s="1" t="e">
        <f t="shared" si="7"/>
        <v>#N/A</v>
      </c>
    </row>
    <row r="454" ht="15" customHeight="1" spans="15:16">
      <c r="O454" s="1">
        <v>12000002251</v>
      </c>
      <c r="P454" s="1" t="e">
        <f t="shared" si="7"/>
        <v>#N/A</v>
      </c>
    </row>
    <row r="455" ht="15" customHeight="1" spans="15:16">
      <c r="O455" s="1">
        <v>12000002253</v>
      </c>
      <c r="P455" s="1" t="e">
        <f t="shared" si="7"/>
        <v>#N/A</v>
      </c>
    </row>
    <row r="456" ht="15" customHeight="1" spans="15:16">
      <c r="O456" s="1">
        <v>1</v>
      </c>
      <c r="P456" s="1" t="e">
        <f t="shared" si="7"/>
        <v>#N/A</v>
      </c>
    </row>
    <row r="457" ht="15" customHeight="1" spans="15:16">
      <c r="O457" s="1">
        <v>2</v>
      </c>
      <c r="P457" s="1" t="e">
        <f t="shared" si="7"/>
        <v>#N/A</v>
      </c>
    </row>
    <row r="458" ht="15" customHeight="1" spans="15:16">
      <c r="O458" s="1">
        <v>12000002231</v>
      </c>
      <c r="P458" s="1" t="e">
        <f t="shared" si="7"/>
        <v>#N/A</v>
      </c>
    </row>
    <row r="459" ht="15" customHeight="1" spans="15:16">
      <c r="O459" s="1">
        <v>12000002229</v>
      </c>
      <c r="P459" s="1" t="e">
        <f t="shared" si="7"/>
        <v>#N/A</v>
      </c>
    </row>
    <row r="460" ht="15" customHeight="1" spans="15:16">
      <c r="O460" s="1">
        <v>12000002228</v>
      </c>
      <c r="P460" s="1" t="e">
        <f t="shared" si="7"/>
        <v>#N/A</v>
      </c>
    </row>
    <row r="461" ht="15" customHeight="1" spans="15:16">
      <c r="O461" s="1">
        <v>12000002230</v>
      </c>
      <c r="P461" s="1" t="e">
        <f t="shared" si="7"/>
        <v>#N/A</v>
      </c>
    </row>
    <row r="462" ht="15" customHeight="1" spans="15:16">
      <c r="O462" s="1">
        <v>12000002234</v>
      </c>
      <c r="P462" s="1" t="e">
        <f t="shared" si="7"/>
        <v>#N/A</v>
      </c>
    </row>
    <row r="463" ht="15" customHeight="1" spans="15:16">
      <c r="O463" s="1">
        <v>12000002232</v>
      </c>
      <c r="P463" s="1" t="e">
        <f t="shared" si="7"/>
        <v>#N/A</v>
      </c>
    </row>
    <row r="464" ht="15" customHeight="1" spans="15:16">
      <c r="O464" s="1">
        <v>12000002235</v>
      </c>
      <c r="P464" s="1" t="e">
        <f t="shared" si="7"/>
        <v>#N/A</v>
      </c>
    </row>
    <row r="465" ht="15" customHeight="1" spans="15:16">
      <c r="O465" s="1">
        <v>12000002233</v>
      </c>
      <c r="P465" s="1" t="e">
        <f t="shared" si="7"/>
        <v>#N/A</v>
      </c>
    </row>
    <row r="466" ht="15" customHeight="1" spans="15:16">
      <c r="O466" s="1">
        <v>21000105219</v>
      </c>
      <c r="P466" s="1" t="e">
        <f t="shared" si="7"/>
        <v>#N/A</v>
      </c>
    </row>
    <row r="467" ht="15" customHeight="1" spans="15:16">
      <c r="O467" s="1">
        <v>21000105478</v>
      </c>
      <c r="P467" s="1" t="e">
        <f t="shared" si="7"/>
        <v>#N/A</v>
      </c>
    </row>
    <row r="468" ht="15" customHeight="1" spans="15:16">
      <c r="O468" s="1">
        <v>21000188194</v>
      </c>
      <c r="P468" s="1" t="e">
        <f t="shared" si="7"/>
        <v>#N/A</v>
      </c>
    </row>
    <row r="469" ht="15" customHeight="1" spans="15:16">
      <c r="O469" s="1">
        <v>21000183159</v>
      </c>
      <c r="P469" s="1" t="e">
        <f t="shared" si="7"/>
        <v>#N/A</v>
      </c>
    </row>
    <row r="470" ht="15" customHeight="1" spans="15:16">
      <c r="O470" s="1">
        <v>21000183173</v>
      </c>
      <c r="P470" s="1" t="e">
        <f t="shared" si="7"/>
        <v>#N/A</v>
      </c>
    </row>
    <row r="471" ht="15" customHeight="1" spans="15:16">
      <c r="O471" s="1">
        <v>21000183171</v>
      </c>
      <c r="P471" s="1" t="e">
        <f t="shared" si="7"/>
        <v>#N/A</v>
      </c>
    </row>
    <row r="472" ht="15" customHeight="1" spans="15:16">
      <c r="O472" s="1">
        <v>21000183172</v>
      </c>
      <c r="P472" s="1" t="e">
        <f t="shared" si="7"/>
        <v>#N/A</v>
      </c>
    </row>
    <row r="473" ht="15" customHeight="1" spans="15:16">
      <c r="O473" s="1">
        <v>21000188195</v>
      </c>
      <c r="P473" s="1" t="e">
        <f t="shared" si="7"/>
        <v>#N/A</v>
      </c>
    </row>
    <row r="474" ht="15" customHeight="1" spans="15:16">
      <c r="O474" s="1">
        <v>21000106253</v>
      </c>
      <c r="P474" s="1" t="e">
        <f t="shared" si="7"/>
        <v>#N/A</v>
      </c>
    </row>
    <row r="475" ht="15" customHeight="1" spans="15:16">
      <c r="O475" s="1">
        <v>21000106254</v>
      </c>
      <c r="P475" s="1" t="e">
        <f t="shared" si="7"/>
        <v>#N/A</v>
      </c>
    </row>
    <row r="476" ht="15" customHeight="1" spans="15:16">
      <c r="O476" s="1">
        <v>21000106245</v>
      </c>
      <c r="P476" s="1" t="e">
        <f t="shared" si="7"/>
        <v>#N/A</v>
      </c>
    </row>
    <row r="477" ht="15" customHeight="1" spans="15:16">
      <c r="O477" s="1">
        <v>21000106251</v>
      </c>
      <c r="P477" s="1" t="e">
        <f t="shared" si="7"/>
        <v>#N/A</v>
      </c>
    </row>
    <row r="478" ht="15" customHeight="1" spans="15:16">
      <c r="O478" s="1">
        <v>21000106243</v>
      </c>
      <c r="P478" s="1" t="e">
        <f t="shared" si="7"/>
        <v>#N/A</v>
      </c>
    </row>
    <row r="479" ht="15" customHeight="1" spans="15:16">
      <c r="O479" s="1">
        <v>21000106247</v>
      </c>
      <c r="P479" s="1" t="e">
        <f t="shared" si="7"/>
        <v>#N/A</v>
      </c>
    </row>
    <row r="480" ht="15" customHeight="1" spans="15:16">
      <c r="O480" s="1">
        <v>21000106249</v>
      </c>
      <c r="P480" s="1" t="e">
        <f t="shared" si="7"/>
        <v>#N/A</v>
      </c>
    </row>
    <row r="481" ht="15" customHeight="1" spans="15:16">
      <c r="O481" s="1">
        <v>21000106438</v>
      </c>
      <c r="P481" s="1" t="e">
        <f t="shared" si="7"/>
        <v>#N/A</v>
      </c>
    </row>
    <row r="482" ht="15" customHeight="1" spans="15:16">
      <c r="O482" s="1">
        <v>21000104241</v>
      </c>
      <c r="P482" s="1" t="e">
        <f t="shared" si="7"/>
        <v>#N/A</v>
      </c>
    </row>
    <row r="483" ht="15" customHeight="1" spans="15:16">
      <c r="O483" s="1">
        <v>21000104240</v>
      </c>
      <c r="P483" s="1" t="e">
        <f t="shared" si="7"/>
        <v>#N/A</v>
      </c>
    </row>
    <row r="484" ht="15" customHeight="1" spans="15:16">
      <c r="O484" s="1">
        <v>21000105375</v>
      </c>
      <c r="P484" s="1" t="e">
        <f t="shared" si="7"/>
        <v>#N/A</v>
      </c>
    </row>
  </sheetData>
  <autoFilter xmlns:etc="http://www.wps.cn/officeDocument/2017/etCustomData" ref="A1:P484" etc:filterBottomFollowUsedRange="0">
    <extLst/>
  </autoFilter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4"/>
  <sheetViews>
    <sheetView workbookViewId="0">
      <selection activeCell="A1" sqref="A1:Z1"/>
    </sheetView>
  </sheetViews>
  <sheetFormatPr defaultColWidth="9" defaultRowHeight="15.6" customHeight="1"/>
  <cols>
    <col min="1" max="1" width="6.66666666666667" style="1" customWidth="1"/>
    <col min="2" max="2" width="13.3333333333333" style="1" customWidth="1"/>
    <col min="4" max="5" width="11.6666666666667" style="1" customWidth="1"/>
    <col min="8" max="8" width="12.6666666666667" style="1" customWidth="1"/>
    <col min="10" max="11" width="9" style="1"/>
    <col min="12" max="12" width="11.6666666666667" style="1" customWidth="1"/>
  </cols>
  <sheetData>
    <row r="1" ht="17.4" customHeight="1" spans="1:26">
      <c r="A1" s="250" t="s">
        <v>48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ht="15" customHeight="1" spans="1:26">
      <c r="A2" s="251"/>
      <c r="B2" s="252"/>
      <c r="C2" s="252"/>
      <c r="D2" s="252"/>
      <c r="E2" s="227"/>
      <c r="F2" s="227"/>
      <c r="G2" s="227"/>
      <c r="H2" s="227"/>
      <c r="I2" s="227"/>
      <c r="J2" s="227"/>
      <c r="K2" s="227"/>
      <c r="L2" s="265"/>
      <c r="M2" s="265"/>
      <c r="N2" s="265"/>
      <c r="O2" s="227"/>
      <c r="P2" s="227"/>
      <c r="Q2" s="227"/>
      <c r="R2" s="227"/>
      <c r="S2" s="227"/>
      <c r="T2" s="227"/>
      <c r="U2" s="227"/>
      <c r="V2" s="227"/>
      <c r="W2" s="227"/>
      <c r="X2" s="273" t="s">
        <v>49</v>
      </c>
      <c r="Y2" s="47"/>
      <c r="Z2" s="47"/>
    </row>
    <row r="3" ht="15" customHeight="1" spans="1:26">
      <c r="A3" s="253" t="s">
        <v>0</v>
      </c>
      <c r="B3" s="253" t="s">
        <v>9</v>
      </c>
      <c r="C3" s="253" t="s">
        <v>50</v>
      </c>
      <c r="D3" s="253"/>
      <c r="E3" s="253"/>
      <c r="F3" s="253" t="s">
        <v>51</v>
      </c>
      <c r="G3" s="253"/>
      <c r="H3" s="253"/>
      <c r="I3" s="253" t="s">
        <v>52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</row>
    <row r="4" ht="15" customHeight="1" spans="1:26">
      <c r="A4" s="253"/>
      <c r="B4" s="253"/>
      <c r="C4" s="253" t="s">
        <v>3</v>
      </c>
      <c r="D4" s="253" t="s">
        <v>4</v>
      </c>
      <c r="E4" s="253" t="s">
        <v>5</v>
      </c>
      <c r="F4" s="253" t="s">
        <v>53</v>
      </c>
      <c r="G4" s="253" t="s">
        <v>54</v>
      </c>
      <c r="H4" s="253" t="s">
        <v>8</v>
      </c>
      <c r="I4" s="262" t="s">
        <v>12</v>
      </c>
      <c r="J4" s="262"/>
      <c r="K4" s="262" t="s">
        <v>15</v>
      </c>
      <c r="L4" s="262"/>
      <c r="M4" s="262" t="s">
        <v>21</v>
      </c>
      <c r="N4" s="262"/>
      <c r="O4" s="266" t="s">
        <v>35</v>
      </c>
      <c r="P4" s="269"/>
      <c r="Q4" s="266" t="s">
        <v>36</v>
      </c>
      <c r="R4" s="269"/>
      <c r="S4" s="270" t="s">
        <v>55</v>
      </c>
      <c r="T4" s="272"/>
      <c r="U4" s="266" t="s">
        <v>28</v>
      </c>
      <c r="V4" s="269"/>
      <c r="W4" s="266" t="s">
        <v>56</v>
      </c>
      <c r="X4" s="269"/>
      <c r="Y4" s="266" t="s">
        <v>57</v>
      </c>
      <c r="Z4" s="269"/>
    </row>
    <row r="5" ht="15" customHeight="1" spans="1:26">
      <c r="A5" s="253"/>
      <c r="B5" s="253"/>
      <c r="C5" s="253"/>
      <c r="D5" s="253"/>
      <c r="E5" s="253"/>
      <c r="F5" s="253"/>
      <c r="G5" s="253"/>
      <c r="H5" s="253"/>
      <c r="I5" s="253" t="s">
        <v>3</v>
      </c>
      <c r="J5" s="253" t="s">
        <v>5</v>
      </c>
      <c r="K5" s="253" t="s">
        <v>3</v>
      </c>
      <c r="L5" s="253" t="s">
        <v>5</v>
      </c>
      <c r="M5" s="253" t="s">
        <v>3</v>
      </c>
      <c r="N5" s="253" t="s">
        <v>5</v>
      </c>
      <c r="O5" s="253" t="s">
        <v>3</v>
      </c>
      <c r="P5" s="253" t="s">
        <v>5</v>
      </c>
      <c r="Q5" s="253" t="s">
        <v>3</v>
      </c>
      <c r="R5" s="253" t="s">
        <v>5</v>
      </c>
      <c r="S5" s="253" t="s">
        <v>3</v>
      </c>
      <c r="T5" s="253" t="s">
        <v>5</v>
      </c>
      <c r="U5" s="253" t="s">
        <v>3</v>
      </c>
      <c r="V5" s="253" t="s">
        <v>5</v>
      </c>
      <c r="W5" s="253" t="s">
        <v>3</v>
      </c>
      <c r="X5" s="253" t="s">
        <v>5</v>
      </c>
      <c r="Y5" s="253" t="s">
        <v>3</v>
      </c>
      <c r="Z5" s="253" t="s">
        <v>5</v>
      </c>
    </row>
    <row r="6" ht="15" customHeight="1" spans="1:26">
      <c r="A6" s="256">
        <v>1</v>
      </c>
      <c r="B6" s="244" t="e">
        <f>按资产类别审批汇总表!B7</f>
        <v>#REF!</v>
      </c>
      <c r="C6" s="258" t="e">
        <f>#REF!</f>
        <v>#REF!</v>
      </c>
      <c r="D6" s="263" t="e">
        <f>#REF!</f>
        <v>#REF!</v>
      </c>
      <c r="E6" s="263" t="e">
        <f>#REF!</f>
        <v>#REF!</v>
      </c>
      <c r="F6" s="259" t="e">
        <f>#REF!</f>
        <v>#REF!</v>
      </c>
      <c r="G6" s="259" t="e">
        <f>#REF!</f>
        <v>#REF!</v>
      </c>
      <c r="H6" s="259" t="e">
        <f>#REF!</f>
        <v>#REF!</v>
      </c>
      <c r="I6" s="256" t="s">
        <v>58</v>
      </c>
      <c r="J6" s="263" t="s">
        <v>58</v>
      </c>
      <c r="K6" s="256" t="s">
        <v>58</v>
      </c>
      <c r="L6" s="263" t="s">
        <v>58</v>
      </c>
      <c r="M6" s="256" t="s">
        <v>58</v>
      </c>
      <c r="N6" s="264" t="s">
        <v>58</v>
      </c>
      <c r="O6" s="256" t="s">
        <v>58</v>
      </c>
      <c r="P6" s="264" t="s">
        <v>58</v>
      </c>
      <c r="Q6" s="256" t="s">
        <v>58</v>
      </c>
      <c r="R6" s="264" t="s">
        <v>58</v>
      </c>
      <c r="S6" s="256" t="s">
        <v>58</v>
      </c>
      <c r="T6" s="264" t="s">
        <v>58</v>
      </c>
      <c r="U6" s="256" t="s">
        <v>58</v>
      </c>
      <c r="V6" s="264" t="s">
        <v>58</v>
      </c>
      <c r="W6" s="256" t="s">
        <v>58</v>
      </c>
      <c r="X6" s="264" t="s">
        <v>58</v>
      </c>
      <c r="Y6" s="6" t="s">
        <v>58</v>
      </c>
      <c r="Z6" s="286" t="s">
        <v>58</v>
      </c>
    </row>
    <row r="7" ht="15" customHeight="1" spans="1:26">
      <c r="A7" s="256"/>
      <c r="B7" s="247"/>
      <c r="C7" s="258"/>
      <c r="D7" s="263"/>
      <c r="E7" s="263"/>
      <c r="F7" s="259"/>
      <c r="G7" s="259"/>
      <c r="H7" s="259"/>
      <c r="I7" s="256"/>
      <c r="J7" s="256"/>
      <c r="K7" s="256"/>
      <c r="L7" s="267"/>
      <c r="M7" s="256"/>
      <c r="N7" s="264"/>
      <c r="O7" s="256"/>
      <c r="P7" s="264"/>
      <c r="Q7" s="256"/>
      <c r="R7" s="264"/>
      <c r="S7" s="256"/>
      <c r="T7" s="264"/>
      <c r="U7" s="256"/>
      <c r="V7" s="264"/>
      <c r="W7" s="256"/>
      <c r="X7" s="264"/>
      <c r="Y7" s="246"/>
      <c r="Z7" s="287"/>
    </row>
    <row r="8" ht="15" customHeight="1" spans="1:26">
      <c r="A8" s="256"/>
      <c r="B8" s="247"/>
      <c r="C8" s="258"/>
      <c r="D8" s="263"/>
      <c r="E8" s="263"/>
      <c r="F8" s="259"/>
      <c r="G8" s="259"/>
      <c r="H8" s="259"/>
      <c r="I8" s="256"/>
      <c r="J8" s="256"/>
      <c r="K8" s="256"/>
      <c r="L8" s="267"/>
      <c r="M8" s="256"/>
      <c r="N8" s="264"/>
      <c r="O8" s="256"/>
      <c r="P8" s="264"/>
      <c r="Q8" s="256"/>
      <c r="R8" s="264"/>
      <c r="S8" s="256"/>
      <c r="T8" s="264"/>
      <c r="U8" s="256"/>
      <c r="V8" s="264"/>
      <c r="W8" s="256"/>
      <c r="X8" s="264"/>
      <c r="Y8" s="246"/>
      <c r="Z8" s="287"/>
    </row>
    <row r="9" ht="15" customHeight="1" spans="1:26">
      <c r="A9" s="256"/>
      <c r="B9" s="247"/>
      <c r="C9" s="258"/>
      <c r="D9" s="263"/>
      <c r="E9" s="263"/>
      <c r="F9" s="259"/>
      <c r="G9" s="259"/>
      <c r="H9" s="259"/>
      <c r="I9" s="256"/>
      <c r="J9" s="256"/>
      <c r="K9" s="256"/>
      <c r="L9" s="267"/>
      <c r="M9" s="256"/>
      <c r="N9" s="264"/>
      <c r="O9" s="256"/>
      <c r="P9" s="264"/>
      <c r="Q9" s="256"/>
      <c r="R9" s="264"/>
      <c r="S9" s="256"/>
      <c r="T9" s="264"/>
      <c r="U9" s="256"/>
      <c r="V9" s="264"/>
      <c r="W9" s="256"/>
      <c r="X9" s="264"/>
      <c r="Y9" s="246"/>
      <c r="Z9" s="287"/>
    </row>
    <row r="10" ht="15" customHeight="1" spans="1:26">
      <c r="A10" s="256"/>
      <c r="B10" s="247"/>
      <c r="C10" s="258"/>
      <c r="D10" s="263"/>
      <c r="E10" s="263"/>
      <c r="F10" s="261"/>
      <c r="G10" s="261"/>
      <c r="H10" s="261"/>
      <c r="I10" s="256"/>
      <c r="J10" s="264"/>
      <c r="K10" s="256"/>
      <c r="L10" s="267"/>
      <c r="M10" s="256"/>
      <c r="N10" s="264"/>
      <c r="O10" s="256"/>
      <c r="P10" s="264"/>
      <c r="Q10" s="256"/>
      <c r="R10" s="264"/>
      <c r="S10" s="256"/>
      <c r="T10" s="264"/>
      <c r="U10" s="256"/>
      <c r="V10" s="264"/>
      <c r="W10" s="256"/>
      <c r="X10" s="264"/>
      <c r="Y10" s="246"/>
      <c r="Z10" s="287"/>
    </row>
    <row r="11" ht="15" customHeight="1" spans="1:26">
      <c r="A11" s="256"/>
      <c r="B11" s="247"/>
      <c r="C11" s="258"/>
      <c r="D11" s="263"/>
      <c r="E11" s="263"/>
      <c r="F11" s="261"/>
      <c r="G11" s="261"/>
      <c r="H11" s="261"/>
      <c r="I11" s="256"/>
      <c r="J11" s="256"/>
      <c r="K11" s="256"/>
      <c r="L11" s="267"/>
      <c r="M11" s="256"/>
      <c r="N11" s="264"/>
      <c r="O11" s="256"/>
      <c r="P11" s="264"/>
      <c r="Q11" s="256"/>
      <c r="R11" s="264"/>
      <c r="S11" s="256"/>
      <c r="T11" s="264"/>
      <c r="U11" s="256"/>
      <c r="V11" s="264"/>
      <c r="W11" s="256"/>
      <c r="X11" s="264"/>
      <c r="Y11" s="246"/>
      <c r="Z11" s="287"/>
    </row>
    <row r="12" ht="15" customHeight="1" spans="1:26">
      <c r="A12" s="256"/>
      <c r="B12" s="247"/>
      <c r="C12" s="258"/>
      <c r="D12" s="263"/>
      <c r="E12" s="263"/>
      <c r="F12" s="261"/>
      <c r="G12" s="261"/>
      <c r="H12" s="261"/>
      <c r="I12" s="256"/>
      <c r="J12" s="256"/>
      <c r="K12" s="256"/>
      <c r="L12" s="267"/>
      <c r="M12" s="256"/>
      <c r="N12" s="264"/>
      <c r="O12" s="256"/>
      <c r="P12" s="264"/>
      <c r="Q12" s="256"/>
      <c r="R12" s="264"/>
      <c r="S12" s="256"/>
      <c r="T12" s="264"/>
      <c r="U12" s="256"/>
      <c r="V12" s="264"/>
      <c r="W12" s="256"/>
      <c r="X12" s="264"/>
      <c r="Y12" s="246"/>
      <c r="Z12" s="287"/>
    </row>
    <row r="13" ht="15" customHeight="1" spans="1:26">
      <c r="A13" s="256"/>
      <c r="B13" s="247"/>
      <c r="C13" s="258"/>
      <c r="D13" s="263"/>
      <c r="E13" s="263"/>
      <c r="F13" s="261"/>
      <c r="G13" s="261"/>
      <c r="H13" s="261"/>
      <c r="I13" s="256"/>
      <c r="J13" s="256"/>
      <c r="K13" s="256"/>
      <c r="L13" s="267"/>
      <c r="M13" s="256"/>
      <c r="N13" s="264"/>
      <c r="O13" s="256"/>
      <c r="P13" s="264"/>
      <c r="Q13" s="256"/>
      <c r="R13" s="264"/>
      <c r="S13" s="256"/>
      <c r="T13" s="264"/>
      <c r="U13" s="256"/>
      <c r="V13" s="264"/>
      <c r="W13" s="256"/>
      <c r="X13" s="264"/>
      <c r="Y13" s="246"/>
      <c r="Z13" s="287"/>
    </row>
    <row r="14" ht="15" customHeight="1" spans="1:26">
      <c r="A14" s="256"/>
      <c r="B14" s="247"/>
      <c r="C14" s="258"/>
      <c r="D14" s="263"/>
      <c r="E14" s="263"/>
      <c r="F14" s="261"/>
      <c r="G14" s="261"/>
      <c r="H14" s="261"/>
      <c r="I14" s="256"/>
      <c r="J14" s="256"/>
      <c r="K14" s="256"/>
      <c r="L14" s="267"/>
      <c r="M14" s="256"/>
      <c r="N14" s="264"/>
      <c r="O14" s="256"/>
      <c r="P14" s="264"/>
      <c r="Q14" s="256"/>
      <c r="R14" s="264"/>
      <c r="S14" s="256"/>
      <c r="T14" s="264"/>
      <c r="U14" s="256"/>
      <c r="V14" s="264"/>
      <c r="W14" s="256"/>
      <c r="X14" s="264"/>
      <c r="Y14" s="246"/>
      <c r="Z14" s="287"/>
    </row>
    <row r="15" ht="15" customHeight="1" spans="1:26">
      <c r="A15" s="256"/>
      <c r="B15" s="247"/>
      <c r="C15" s="258"/>
      <c r="D15" s="263"/>
      <c r="E15" s="263"/>
      <c r="F15" s="261"/>
      <c r="G15" s="261"/>
      <c r="H15" s="261"/>
      <c r="I15" s="256"/>
      <c r="J15" s="256"/>
      <c r="K15" s="256"/>
      <c r="L15" s="267"/>
      <c r="M15" s="256"/>
      <c r="N15" s="264"/>
      <c r="O15" s="256"/>
      <c r="P15" s="264"/>
      <c r="Q15" s="256"/>
      <c r="R15" s="264"/>
      <c r="S15" s="256"/>
      <c r="T15" s="264"/>
      <c r="U15" s="256"/>
      <c r="V15" s="264"/>
      <c r="W15" s="256"/>
      <c r="X15" s="264"/>
      <c r="Y15" s="246"/>
      <c r="Z15" s="287"/>
    </row>
    <row r="16" ht="15" customHeight="1" spans="1:26">
      <c r="A16" s="256"/>
      <c r="B16" s="247"/>
      <c r="C16" s="258"/>
      <c r="D16" s="263"/>
      <c r="E16" s="263"/>
      <c r="F16" s="261"/>
      <c r="G16" s="261"/>
      <c r="H16" s="261"/>
      <c r="I16" s="256"/>
      <c r="J16" s="256"/>
      <c r="K16" s="256"/>
      <c r="L16" s="267"/>
      <c r="M16" s="256"/>
      <c r="N16" s="264"/>
      <c r="O16" s="256"/>
      <c r="P16" s="264"/>
      <c r="Q16" s="256"/>
      <c r="R16" s="264"/>
      <c r="S16" s="256"/>
      <c r="T16" s="264"/>
      <c r="U16" s="256"/>
      <c r="V16" s="264"/>
      <c r="W16" s="256"/>
      <c r="X16" s="264"/>
      <c r="Y16" s="246"/>
      <c r="Z16" s="287"/>
    </row>
    <row r="17" ht="15" customHeight="1" spans="1:26">
      <c r="A17" s="256"/>
      <c r="B17" s="247"/>
      <c r="C17" s="258"/>
      <c r="D17" s="263"/>
      <c r="E17" s="263"/>
      <c r="F17" s="261"/>
      <c r="G17" s="261"/>
      <c r="H17" s="261"/>
      <c r="I17" s="256"/>
      <c r="J17" s="256"/>
      <c r="K17" s="256"/>
      <c r="L17" s="267"/>
      <c r="M17" s="256"/>
      <c r="N17" s="264"/>
      <c r="O17" s="256"/>
      <c r="P17" s="264"/>
      <c r="Q17" s="256"/>
      <c r="R17" s="264"/>
      <c r="S17" s="256"/>
      <c r="T17" s="264"/>
      <c r="U17" s="256"/>
      <c r="V17" s="264"/>
      <c r="W17" s="256"/>
      <c r="X17" s="264"/>
      <c r="Y17" s="246"/>
      <c r="Z17" s="287"/>
    </row>
    <row r="18" ht="15" customHeight="1" spans="1:26">
      <c r="A18" s="256"/>
      <c r="B18" s="247"/>
      <c r="C18" s="258"/>
      <c r="D18" s="263"/>
      <c r="E18" s="263"/>
      <c r="F18" s="261"/>
      <c r="G18" s="261"/>
      <c r="H18" s="261"/>
      <c r="I18" s="256"/>
      <c r="J18" s="256"/>
      <c r="K18" s="256"/>
      <c r="L18" s="267"/>
      <c r="M18" s="256"/>
      <c r="N18" s="264"/>
      <c r="O18" s="256"/>
      <c r="P18" s="264"/>
      <c r="Q18" s="256"/>
      <c r="R18" s="264"/>
      <c r="S18" s="256"/>
      <c r="T18" s="264"/>
      <c r="U18" s="256"/>
      <c r="V18" s="264"/>
      <c r="W18" s="256"/>
      <c r="X18" s="264"/>
      <c r="Y18" s="246"/>
      <c r="Z18" s="287"/>
    </row>
    <row r="19" ht="15" customHeight="1" spans="1:26">
      <c r="A19" s="256"/>
      <c r="B19" s="247"/>
      <c r="C19" s="258"/>
      <c r="D19" s="263"/>
      <c r="E19" s="263"/>
      <c r="F19" s="261"/>
      <c r="G19" s="261"/>
      <c r="H19" s="261"/>
      <c r="I19" s="256"/>
      <c r="J19" s="256"/>
      <c r="K19" s="256"/>
      <c r="L19" s="267"/>
      <c r="M19" s="256"/>
      <c r="N19" s="264"/>
      <c r="O19" s="256"/>
      <c r="P19" s="264"/>
      <c r="Q19" s="256"/>
      <c r="R19" s="264"/>
      <c r="S19" s="256"/>
      <c r="T19" s="264"/>
      <c r="U19" s="256"/>
      <c r="V19" s="264"/>
      <c r="W19" s="256"/>
      <c r="X19" s="264"/>
      <c r="Y19" s="246"/>
      <c r="Z19" s="287"/>
    </row>
    <row r="20" ht="15" customHeight="1" spans="1:26">
      <c r="A20" s="256"/>
      <c r="B20" s="247"/>
      <c r="C20" s="258"/>
      <c r="D20" s="263"/>
      <c r="E20" s="263"/>
      <c r="F20" s="261"/>
      <c r="G20" s="261"/>
      <c r="H20" s="261"/>
      <c r="I20" s="256"/>
      <c r="J20" s="256"/>
      <c r="K20" s="256"/>
      <c r="L20" s="267"/>
      <c r="M20" s="256"/>
      <c r="N20" s="264"/>
      <c r="O20" s="256"/>
      <c r="P20" s="264"/>
      <c r="Q20" s="256"/>
      <c r="R20" s="264"/>
      <c r="S20" s="256"/>
      <c r="T20" s="264"/>
      <c r="U20" s="256"/>
      <c r="V20" s="264"/>
      <c r="W20" s="256"/>
      <c r="X20" s="264"/>
      <c r="Y20" s="246"/>
      <c r="Z20" s="287"/>
    </row>
    <row r="21" ht="15" customHeight="1" spans="1:26">
      <c r="A21" s="256"/>
      <c r="B21" s="247"/>
      <c r="C21" s="258"/>
      <c r="D21" s="263"/>
      <c r="E21" s="263"/>
      <c r="F21" s="261"/>
      <c r="G21" s="261"/>
      <c r="H21" s="261"/>
      <c r="I21" s="256"/>
      <c r="J21" s="256"/>
      <c r="K21" s="256"/>
      <c r="L21" s="267"/>
      <c r="M21" s="256"/>
      <c r="N21" s="264"/>
      <c r="O21" s="256"/>
      <c r="P21" s="264"/>
      <c r="Q21" s="256"/>
      <c r="R21" s="264"/>
      <c r="S21" s="256"/>
      <c r="T21" s="264"/>
      <c r="U21" s="256"/>
      <c r="V21" s="264"/>
      <c r="W21" s="256"/>
      <c r="X21" s="264"/>
      <c r="Y21" s="246"/>
      <c r="Z21" s="287"/>
    </row>
    <row r="22" ht="15" customHeight="1" spans="1:26">
      <c r="A22" s="256"/>
      <c r="B22" s="247"/>
      <c r="C22" s="258"/>
      <c r="D22" s="263"/>
      <c r="E22" s="263"/>
      <c r="F22" s="261"/>
      <c r="G22" s="261"/>
      <c r="H22" s="261"/>
      <c r="I22" s="256"/>
      <c r="J22" s="256"/>
      <c r="K22" s="256"/>
      <c r="L22" s="267"/>
      <c r="M22" s="256"/>
      <c r="N22" s="264"/>
      <c r="O22" s="256"/>
      <c r="P22" s="264"/>
      <c r="Q22" s="256"/>
      <c r="R22" s="264"/>
      <c r="S22" s="256"/>
      <c r="T22" s="264"/>
      <c r="U22" s="256"/>
      <c r="V22" s="264"/>
      <c r="W22" s="256"/>
      <c r="X22" s="264"/>
      <c r="Y22" s="246"/>
      <c r="Z22" s="287"/>
    </row>
    <row r="23" ht="15" customHeight="1" spans="1:26">
      <c r="A23" s="274"/>
      <c r="B23" s="275"/>
      <c r="C23" s="276"/>
      <c r="D23" s="277"/>
      <c r="E23" s="277"/>
      <c r="F23" s="278"/>
      <c r="G23" s="278"/>
      <c r="H23" s="278"/>
      <c r="I23" s="282"/>
      <c r="J23" s="282"/>
      <c r="K23" s="282"/>
      <c r="L23" s="283"/>
      <c r="M23" s="282"/>
      <c r="N23" s="284"/>
      <c r="O23" s="282"/>
      <c r="P23" s="284"/>
      <c r="Q23" s="282"/>
      <c r="R23" s="284"/>
      <c r="S23" s="282"/>
      <c r="T23" s="284"/>
      <c r="U23" s="282"/>
      <c r="V23" s="284"/>
      <c r="W23" s="282"/>
      <c r="X23" s="284"/>
      <c r="Y23" s="288"/>
      <c r="Z23" s="289"/>
    </row>
    <row r="24" ht="15" customHeight="1" spans="1:26">
      <c r="A24" s="279"/>
      <c r="B24" s="253" t="s">
        <v>10</v>
      </c>
      <c r="C24" s="280" t="e">
        <f t="shared" ref="C24:H24" si="0">SUM(C6:C23)</f>
        <v>#REF!</v>
      </c>
      <c r="D24" s="281" t="e">
        <f t="shared" si="0"/>
        <v>#REF!</v>
      </c>
      <c r="E24" s="281" t="e">
        <f t="shared" si="0"/>
        <v>#REF!</v>
      </c>
      <c r="F24" s="281" t="e">
        <f t="shared" si="0"/>
        <v>#REF!</v>
      </c>
      <c r="G24" s="281" t="e">
        <f t="shared" si="0"/>
        <v>#REF!</v>
      </c>
      <c r="H24" s="281" t="e">
        <f t="shared" si="0"/>
        <v>#REF!</v>
      </c>
      <c r="I24" s="253">
        <f t="shared" ref="I24:Z24" si="1">SUM(I6:I22)</f>
        <v>0</v>
      </c>
      <c r="J24" s="285">
        <f t="shared" si="1"/>
        <v>0</v>
      </c>
      <c r="K24" s="253">
        <f t="shared" si="1"/>
        <v>0</v>
      </c>
      <c r="L24" s="285">
        <f t="shared" si="1"/>
        <v>0</v>
      </c>
      <c r="M24" s="253">
        <f t="shared" si="1"/>
        <v>0</v>
      </c>
      <c r="N24" s="285">
        <f t="shared" si="1"/>
        <v>0</v>
      </c>
      <c r="O24" s="253">
        <f t="shared" si="1"/>
        <v>0</v>
      </c>
      <c r="P24" s="285">
        <f t="shared" si="1"/>
        <v>0</v>
      </c>
      <c r="Q24" s="253">
        <f t="shared" si="1"/>
        <v>0</v>
      </c>
      <c r="R24" s="285">
        <f t="shared" si="1"/>
        <v>0</v>
      </c>
      <c r="S24" s="253">
        <f t="shared" si="1"/>
        <v>0</v>
      </c>
      <c r="T24" s="285">
        <f t="shared" si="1"/>
        <v>0</v>
      </c>
      <c r="U24" s="253">
        <f t="shared" si="1"/>
        <v>0</v>
      </c>
      <c r="V24" s="285">
        <f t="shared" si="1"/>
        <v>0</v>
      </c>
      <c r="W24" s="253">
        <f t="shared" si="1"/>
        <v>0</v>
      </c>
      <c r="X24" s="285">
        <f t="shared" si="1"/>
        <v>0</v>
      </c>
      <c r="Y24" s="253">
        <f t="shared" si="1"/>
        <v>0</v>
      </c>
      <c r="Z24" s="285">
        <f t="shared" si="1"/>
        <v>0</v>
      </c>
    </row>
  </sheetData>
  <mergeCells count="21">
    <mergeCell ref="A1:Z1"/>
    <mergeCell ref="C3:E3"/>
    <mergeCell ref="F3:H3"/>
    <mergeCell ref="I3:Z3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3:A5"/>
    <mergeCell ref="B3:B5"/>
    <mergeCell ref="C4:C5"/>
    <mergeCell ref="D4:D5"/>
    <mergeCell ref="E4:E5"/>
    <mergeCell ref="F4:F5"/>
    <mergeCell ref="G4:G5"/>
    <mergeCell ref="H4:H5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BA10"/>
  <sheetViews>
    <sheetView workbookViewId="0">
      <selection activeCell="A1" sqref="A1:BA1"/>
    </sheetView>
  </sheetViews>
  <sheetFormatPr defaultColWidth="9" defaultRowHeight="15.6" customHeight="1"/>
  <cols>
    <col min="1" max="1" width="7" style="1" customWidth="1"/>
    <col min="2" max="2" width="13.225" style="1" customWidth="1"/>
    <col min="4" max="4" width="11.225" style="1" customWidth="1"/>
    <col min="5" max="5" width="10.225" style="1" customWidth="1"/>
    <col min="8" max="8" width="11.225" style="1" customWidth="1"/>
    <col min="9" max="53" width="9" style="1" hidden="1" customWidth="1"/>
  </cols>
  <sheetData>
    <row r="1" ht="17.4" customHeight="1" spans="1:53">
      <c r="A1" s="250" t="s">
        <v>48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ht="15" customHeight="1" spans="1:53">
      <c r="A2" s="251" t="s">
        <v>59</v>
      </c>
      <c r="B2" s="252"/>
      <c r="C2" s="252"/>
      <c r="D2" s="252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65"/>
      <c r="S2" s="265"/>
      <c r="T2" s="265"/>
      <c r="U2" s="265"/>
      <c r="V2" s="265"/>
      <c r="W2" s="265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73" t="s">
        <v>49</v>
      </c>
    </row>
    <row r="3" ht="15" customHeight="1" spans="1:53">
      <c r="A3" s="253" t="s">
        <v>0</v>
      </c>
      <c r="B3" s="253" t="s">
        <v>9</v>
      </c>
      <c r="C3" s="253" t="s">
        <v>50</v>
      </c>
      <c r="D3" s="253"/>
      <c r="E3" s="253"/>
      <c r="F3" s="253" t="s">
        <v>51</v>
      </c>
      <c r="G3" s="253"/>
      <c r="H3" s="253"/>
      <c r="I3" s="253" t="s">
        <v>60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</row>
    <row r="4" ht="15" customHeight="1" spans="1:53">
      <c r="A4" s="253"/>
      <c r="B4" s="253"/>
      <c r="C4" s="253" t="s">
        <v>3</v>
      </c>
      <c r="D4" s="253" t="s">
        <v>4</v>
      </c>
      <c r="E4" s="253" t="s">
        <v>5</v>
      </c>
      <c r="F4" s="253" t="s">
        <v>53</v>
      </c>
      <c r="G4" s="253" t="s">
        <v>54</v>
      </c>
      <c r="H4" s="253" t="s">
        <v>8</v>
      </c>
      <c r="I4" s="262" t="s">
        <v>61</v>
      </c>
      <c r="J4" s="262"/>
      <c r="K4" s="262"/>
      <c r="L4" s="262"/>
      <c r="M4" s="262"/>
      <c r="N4" s="262" t="s">
        <v>62</v>
      </c>
      <c r="O4" s="262"/>
      <c r="P4" s="262"/>
      <c r="Q4" s="262"/>
      <c r="R4" s="262"/>
      <c r="S4" s="262" t="s">
        <v>63</v>
      </c>
      <c r="T4" s="262"/>
      <c r="U4" s="262"/>
      <c r="V4" s="262"/>
      <c r="W4" s="262"/>
      <c r="X4" s="266" t="s">
        <v>64</v>
      </c>
      <c r="Y4" s="268"/>
      <c r="Z4" s="268"/>
      <c r="AA4" s="268"/>
      <c r="AB4" s="269"/>
      <c r="AC4" s="266" t="s">
        <v>65</v>
      </c>
      <c r="AD4" s="268"/>
      <c r="AE4" s="268"/>
      <c r="AF4" s="268"/>
      <c r="AG4" s="269"/>
      <c r="AH4" s="266" t="s">
        <v>66</v>
      </c>
      <c r="AI4" s="268"/>
      <c r="AJ4" s="268"/>
      <c r="AK4" s="268"/>
      <c r="AL4" s="269"/>
      <c r="AM4" s="266" t="s">
        <v>67</v>
      </c>
      <c r="AN4" s="268"/>
      <c r="AO4" s="268"/>
      <c r="AP4" s="268"/>
      <c r="AQ4" s="269"/>
      <c r="AR4" s="270" t="s">
        <v>68</v>
      </c>
      <c r="AS4" s="271"/>
      <c r="AT4" s="271"/>
      <c r="AU4" s="271"/>
      <c r="AV4" s="272"/>
      <c r="AW4" s="266" t="s">
        <v>69</v>
      </c>
      <c r="AX4" s="268"/>
      <c r="AY4" s="268"/>
      <c r="AZ4" s="268"/>
      <c r="BA4" s="269"/>
    </row>
    <row r="5" ht="15" customHeight="1" spans="1:53">
      <c r="A5" s="253"/>
      <c r="B5" s="253"/>
      <c r="C5" s="253"/>
      <c r="D5" s="253"/>
      <c r="E5" s="253"/>
      <c r="F5" s="253"/>
      <c r="G5" s="253"/>
      <c r="H5" s="253"/>
      <c r="I5" s="253" t="s">
        <v>3</v>
      </c>
      <c r="J5" s="253" t="s">
        <v>4</v>
      </c>
      <c r="K5" s="253" t="s">
        <v>5</v>
      </c>
      <c r="L5" s="253" t="s">
        <v>53</v>
      </c>
      <c r="M5" s="253" t="s">
        <v>54</v>
      </c>
      <c r="N5" s="253" t="s">
        <v>3</v>
      </c>
      <c r="O5" s="253" t="s">
        <v>4</v>
      </c>
      <c r="P5" s="253" t="s">
        <v>5</v>
      </c>
      <c r="Q5" s="253" t="s">
        <v>53</v>
      </c>
      <c r="R5" s="253" t="s">
        <v>54</v>
      </c>
      <c r="S5" s="253" t="s">
        <v>3</v>
      </c>
      <c r="T5" s="253" t="s">
        <v>4</v>
      </c>
      <c r="U5" s="253" t="s">
        <v>5</v>
      </c>
      <c r="V5" s="253" t="s">
        <v>53</v>
      </c>
      <c r="W5" s="253" t="s">
        <v>54</v>
      </c>
      <c r="X5" s="253" t="s">
        <v>3</v>
      </c>
      <c r="Y5" s="253" t="s">
        <v>4</v>
      </c>
      <c r="Z5" s="253" t="s">
        <v>5</v>
      </c>
      <c r="AA5" s="253" t="s">
        <v>53</v>
      </c>
      <c r="AB5" s="253" t="s">
        <v>54</v>
      </c>
      <c r="AC5" s="253" t="s">
        <v>3</v>
      </c>
      <c r="AD5" s="253" t="s">
        <v>4</v>
      </c>
      <c r="AE5" s="253" t="s">
        <v>5</v>
      </c>
      <c r="AF5" s="253" t="s">
        <v>53</v>
      </c>
      <c r="AG5" s="253" t="s">
        <v>54</v>
      </c>
      <c r="AH5" s="253" t="s">
        <v>3</v>
      </c>
      <c r="AI5" s="253" t="s">
        <v>4</v>
      </c>
      <c r="AJ5" s="253" t="s">
        <v>5</v>
      </c>
      <c r="AK5" s="253" t="s">
        <v>53</v>
      </c>
      <c r="AL5" s="253" t="s">
        <v>54</v>
      </c>
      <c r="AM5" s="253" t="s">
        <v>3</v>
      </c>
      <c r="AN5" s="253" t="s">
        <v>4</v>
      </c>
      <c r="AO5" s="253" t="s">
        <v>5</v>
      </c>
      <c r="AP5" s="253" t="s">
        <v>53</v>
      </c>
      <c r="AQ5" s="253" t="s">
        <v>54</v>
      </c>
      <c r="AR5" s="253" t="s">
        <v>3</v>
      </c>
      <c r="AS5" s="253" t="s">
        <v>4</v>
      </c>
      <c r="AT5" s="253" t="s">
        <v>5</v>
      </c>
      <c r="AU5" s="253" t="s">
        <v>53</v>
      </c>
      <c r="AV5" s="253" t="s">
        <v>54</v>
      </c>
      <c r="AW5" s="253" t="s">
        <v>3</v>
      </c>
      <c r="AX5" s="253" t="s">
        <v>4</v>
      </c>
      <c r="AY5" s="253" t="s">
        <v>5</v>
      </c>
      <c r="AZ5" s="253" t="s">
        <v>53</v>
      </c>
      <c r="BA5" s="253" t="s">
        <v>54</v>
      </c>
    </row>
    <row r="6" ht="15" customHeight="1" spans="1:53">
      <c r="A6" s="254" t="s">
        <v>10</v>
      </c>
      <c r="B6" s="255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</row>
    <row r="7" ht="46.05" customHeight="1" spans="1:53">
      <c r="A7" s="256">
        <v>1</v>
      </c>
      <c r="B7" s="257" t="e">
        <f>#REF!</f>
        <v>#REF!</v>
      </c>
      <c r="C7" s="258">
        <v>327</v>
      </c>
      <c r="D7" s="259" t="e">
        <f>#REF!</f>
        <v>#REF!</v>
      </c>
      <c r="E7" s="259" t="e">
        <f>#REF!</f>
        <v>#REF!</v>
      </c>
      <c r="F7" s="259" t="e">
        <f>#REF!</f>
        <v>#REF!</v>
      </c>
      <c r="G7" s="259" t="e">
        <f>#REF!</f>
        <v>#REF!</v>
      </c>
      <c r="H7" s="259" t="e">
        <f>#REF!</f>
        <v>#REF!</v>
      </c>
      <c r="I7" s="256" t="s">
        <v>58</v>
      </c>
      <c r="J7" s="263" t="s">
        <v>58</v>
      </c>
      <c r="K7" s="263" t="s">
        <v>58</v>
      </c>
      <c r="L7" s="263" t="s">
        <v>58</v>
      </c>
      <c r="M7" s="263" t="s">
        <v>58</v>
      </c>
      <c r="N7" s="256" t="s">
        <v>58</v>
      </c>
      <c r="O7" s="263" t="s">
        <v>58</v>
      </c>
      <c r="P7" s="263" t="s">
        <v>58</v>
      </c>
      <c r="Q7" s="263" t="s">
        <v>58</v>
      </c>
      <c r="R7" s="263" t="s">
        <v>58</v>
      </c>
      <c r="S7" s="256" t="s">
        <v>58</v>
      </c>
      <c r="T7" s="263" t="s">
        <v>58</v>
      </c>
      <c r="U7" s="263" t="s">
        <v>58</v>
      </c>
      <c r="V7" s="263" t="s">
        <v>58</v>
      </c>
      <c r="W7" s="263" t="s">
        <v>58</v>
      </c>
      <c r="X7" s="256" t="s">
        <v>58</v>
      </c>
      <c r="Y7" s="263" t="s">
        <v>58</v>
      </c>
      <c r="Z7" s="263" t="s">
        <v>58</v>
      </c>
      <c r="AA7" s="263" t="s">
        <v>58</v>
      </c>
      <c r="AB7" s="263" t="s">
        <v>58</v>
      </c>
      <c r="AC7" s="256" t="s">
        <v>58</v>
      </c>
      <c r="AD7" s="263" t="s">
        <v>58</v>
      </c>
      <c r="AE7" s="263" t="s">
        <v>58</v>
      </c>
      <c r="AF7" s="263" t="s">
        <v>58</v>
      </c>
      <c r="AG7" s="263" t="s">
        <v>58</v>
      </c>
      <c r="AH7" s="256" t="s">
        <v>58</v>
      </c>
      <c r="AI7" s="263" t="s">
        <v>58</v>
      </c>
      <c r="AJ7" s="263" t="s">
        <v>58</v>
      </c>
      <c r="AK7" s="263" t="s">
        <v>58</v>
      </c>
      <c r="AL7" s="263" t="s">
        <v>58</v>
      </c>
      <c r="AM7" s="256" t="s">
        <v>58</v>
      </c>
      <c r="AN7" s="263" t="s">
        <v>58</v>
      </c>
      <c r="AO7" s="263" t="s">
        <v>58</v>
      </c>
      <c r="AP7" s="263" t="s">
        <v>58</v>
      </c>
      <c r="AQ7" s="263" t="s">
        <v>58</v>
      </c>
      <c r="AR7" s="256" t="s">
        <v>58</v>
      </c>
      <c r="AS7" s="263" t="s">
        <v>58</v>
      </c>
      <c r="AT7" s="263" t="s">
        <v>58</v>
      </c>
      <c r="AU7" s="263" t="s">
        <v>58</v>
      </c>
      <c r="AV7" s="263" t="s">
        <v>58</v>
      </c>
      <c r="AW7" s="256" t="s">
        <v>58</v>
      </c>
      <c r="AX7" s="263" t="s">
        <v>58</v>
      </c>
      <c r="AY7" s="263" t="s">
        <v>58</v>
      </c>
      <c r="AZ7" s="263" t="s">
        <v>58</v>
      </c>
      <c r="BA7" s="263" t="s">
        <v>58</v>
      </c>
    </row>
    <row r="8" ht="15" customHeight="1" spans="1:53">
      <c r="A8" s="256"/>
      <c r="B8" s="231"/>
      <c r="C8" s="260"/>
      <c r="D8" s="259"/>
      <c r="E8" s="259"/>
      <c r="F8" s="261"/>
      <c r="G8" s="261"/>
      <c r="H8" s="261"/>
      <c r="I8" s="256"/>
      <c r="J8" s="256"/>
      <c r="K8" s="256"/>
      <c r="L8" s="256"/>
      <c r="M8" s="264"/>
      <c r="N8" s="256"/>
      <c r="O8" s="256"/>
      <c r="P8" s="256"/>
      <c r="Q8" s="256"/>
      <c r="R8" s="267"/>
      <c r="S8" s="256"/>
      <c r="T8" s="256"/>
      <c r="U8" s="256"/>
      <c r="V8" s="256"/>
      <c r="W8" s="264"/>
      <c r="X8" s="256"/>
      <c r="Y8" s="256"/>
      <c r="Z8" s="256"/>
      <c r="AA8" s="256"/>
      <c r="AB8" s="264"/>
      <c r="AC8" s="256"/>
      <c r="AD8" s="256"/>
      <c r="AE8" s="256"/>
      <c r="AF8" s="256"/>
      <c r="AG8" s="264"/>
      <c r="AH8" s="256"/>
      <c r="AI8" s="256"/>
      <c r="AJ8" s="256"/>
      <c r="AK8" s="256"/>
      <c r="AL8" s="264"/>
      <c r="AM8" s="256"/>
      <c r="AN8" s="256"/>
      <c r="AO8" s="256"/>
      <c r="AP8" s="256"/>
      <c r="AQ8" s="264"/>
      <c r="AR8" s="264"/>
      <c r="AS8" s="264"/>
      <c r="AT8" s="264"/>
      <c r="AU8" s="264"/>
      <c r="AV8" s="264"/>
      <c r="AW8" s="256"/>
      <c r="AX8" s="256"/>
      <c r="AY8" s="256"/>
      <c r="AZ8" s="256"/>
      <c r="BA8" s="264"/>
    </row>
    <row r="9" ht="15" customHeight="1" spans="1:53">
      <c r="A9" s="256"/>
      <c r="B9" s="231"/>
      <c r="C9" s="260"/>
      <c r="D9" s="259"/>
      <c r="E9" s="259"/>
      <c r="F9" s="261"/>
      <c r="G9" s="261"/>
      <c r="H9" s="261"/>
      <c r="I9" s="256"/>
      <c r="J9" s="256"/>
      <c r="K9" s="256"/>
      <c r="L9" s="256"/>
      <c r="M9" s="256"/>
      <c r="N9" s="256"/>
      <c r="O9" s="256"/>
      <c r="P9" s="256"/>
      <c r="Q9" s="256"/>
      <c r="R9" s="267"/>
      <c r="S9" s="256"/>
      <c r="T9" s="256"/>
      <c r="U9" s="256"/>
      <c r="V9" s="256"/>
      <c r="W9" s="264"/>
      <c r="X9" s="256"/>
      <c r="Y9" s="256"/>
      <c r="Z9" s="256"/>
      <c r="AA9" s="256"/>
      <c r="AB9" s="264"/>
      <c r="AC9" s="256"/>
      <c r="AD9" s="256"/>
      <c r="AE9" s="256"/>
      <c r="AF9" s="256"/>
      <c r="AG9" s="264"/>
      <c r="AH9" s="256"/>
      <c r="AI9" s="256"/>
      <c r="AJ9" s="256"/>
      <c r="AK9" s="256"/>
      <c r="AL9" s="264"/>
      <c r="AM9" s="256"/>
      <c r="AN9" s="256"/>
      <c r="AO9" s="256"/>
      <c r="AP9" s="256"/>
      <c r="AQ9" s="264"/>
      <c r="AR9" s="264"/>
      <c r="AS9" s="264"/>
      <c r="AT9" s="264"/>
      <c r="AU9" s="264"/>
      <c r="AV9" s="264"/>
      <c r="AW9" s="256"/>
      <c r="AX9" s="256"/>
      <c r="AY9" s="256"/>
      <c r="AZ9" s="256"/>
      <c r="BA9" s="264"/>
    </row>
    <row r="10" ht="15" customHeight="1" spans="1:53">
      <c r="A10" s="256"/>
      <c r="B10" s="231"/>
      <c r="C10" s="260"/>
      <c r="D10" s="259"/>
      <c r="E10" s="259"/>
      <c r="F10" s="261"/>
      <c r="G10" s="261"/>
      <c r="H10" s="261"/>
      <c r="I10" s="256"/>
      <c r="J10" s="256"/>
      <c r="K10" s="256"/>
      <c r="L10" s="256"/>
      <c r="M10" s="256"/>
      <c r="N10" s="256"/>
      <c r="O10" s="256"/>
      <c r="P10" s="256"/>
      <c r="Q10" s="256"/>
      <c r="R10" s="267"/>
      <c r="S10" s="256"/>
      <c r="T10" s="256"/>
      <c r="U10" s="256"/>
      <c r="V10" s="256"/>
      <c r="W10" s="264"/>
      <c r="X10" s="256"/>
      <c r="Y10" s="256"/>
      <c r="Z10" s="256"/>
      <c r="AA10" s="256"/>
      <c r="AB10" s="264"/>
      <c r="AC10" s="256"/>
      <c r="AD10" s="256"/>
      <c r="AE10" s="256"/>
      <c r="AF10" s="256"/>
      <c r="AG10" s="264"/>
      <c r="AH10" s="256"/>
      <c r="AI10" s="256"/>
      <c r="AJ10" s="256"/>
      <c r="AK10" s="256"/>
      <c r="AL10" s="264"/>
      <c r="AM10" s="256"/>
      <c r="AN10" s="256"/>
      <c r="AO10" s="256"/>
      <c r="AP10" s="256"/>
      <c r="AQ10" s="264"/>
      <c r="AR10" s="264"/>
      <c r="AS10" s="264"/>
      <c r="AT10" s="264"/>
      <c r="AU10" s="264"/>
      <c r="AV10" s="264"/>
      <c r="AW10" s="256"/>
      <c r="AX10" s="256"/>
      <c r="AY10" s="256"/>
      <c r="AZ10" s="256"/>
      <c r="BA10" s="264"/>
    </row>
  </sheetData>
  <mergeCells count="22">
    <mergeCell ref="A1:BA1"/>
    <mergeCell ref="C3:E3"/>
    <mergeCell ref="F3:H3"/>
    <mergeCell ref="I3:BA3"/>
    <mergeCell ref="I4:M4"/>
    <mergeCell ref="N4:R4"/>
    <mergeCell ref="S4:W4"/>
    <mergeCell ref="X4:AB4"/>
    <mergeCell ref="AC4:AG4"/>
    <mergeCell ref="AH4:AL4"/>
    <mergeCell ref="AM4:AQ4"/>
    <mergeCell ref="AR4:AV4"/>
    <mergeCell ref="AW4:BA4"/>
    <mergeCell ref="A6:B6"/>
    <mergeCell ref="A3:A5"/>
    <mergeCell ref="B3:B5"/>
    <mergeCell ref="C4:C5"/>
    <mergeCell ref="D4:D5"/>
    <mergeCell ref="E4:E5"/>
    <mergeCell ref="F4:F5"/>
    <mergeCell ref="G4:G5"/>
    <mergeCell ref="H4:H5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3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6" customHeight="1"/>
  <cols>
    <col min="1" max="1" width="9.33333333333333" style="1" customWidth="1"/>
    <col min="2" max="2" width="13" style="1" customWidth="1"/>
    <col min="3" max="3" width="14.6666666666667" style="1" customWidth="1"/>
    <col min="4" max="4" width="13.3333333333333" style="1" customWidth="1"/>
    <col min="5" max="5" width="13.225" style="1" customWidth="1"/>
    <col min="6" max="6" width="9.225" style="1" customWidth="1"/>
    <col min="7" max="7" width="12.225" style="1" customWidth="1"/>
    <col min="8" max="8" width="9" style="1" hidden="1" customWidth="1"/>
    <col min="9" max="9" width="13" style="1" customWidth="1"/>
    <col min="10" max="14" width="9" style="1" hidden="1" customWidth="1"/>
    <col min="15" max="15" width="14.6666666666667" style="1" customWidth="1"/>
    <col min="16" max="16" width="14.225" style="1" customWidth="1"/>
    <col min="17" max="17" width="10.775" style="1" customWidth="1"/>
    <col min="18" max="18" width="13.3333333333333" style="1" customWidth="1"/>
    <col min="19" max="19" width="9" style="1" hidden="1" customWidth="1"/>
    <col min="20" max="21" width="21" style="1" customWidth="1"/>
  </cols>
  <sheetData>
    <row r="1" ht="17.4" customHeight="1" spans="1:19">
      <c r="A1" s="225"/>
      <c r="B1" s="226" t="s">
        <v>70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</row>
    <row r="2" ht="15" customHeight="1" spans="1:20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P2" s="234"/>
      <c r="Q2" s="234"/>
      <c r="T2" s="47"/>
    </row>
    <row r="3" ht="15" customHeight="1" spans="1:20">
      <c r="A3" s="227" t="s">
        <v>71</v>
      </c>
      <c r="B3" s="227" t="e">
        <f>#REF!</f>
        <v>#REF!</v>
      </c>
      <c r="C3" s="227"/>
      <c r="D3" s="227"/>
      <c r="E3" s="227"/>
      <c r="F3" s="227"/>
      <c r="G3" s="227"/>
      <c r="H3" s="227"/>
      <c r="I3" s="227"/>
      <c r="J3" s="227">
        <f>中介结果明细表!D2</f>
        <v>0</v>
      </c>
      <c r="K3" s="227"/>
      <c r="L3" s="234"/>
      <c r="M3" s="234"/>
      <c r="N3" s="234"/>
      <c r="O3" s="234"/>
      <c r="P3" s="234"/>
      <c r="Q3" s="234"/>
      <c r="R3" s="234"/>
      <c r="S3" s="241"/>
      <c r="T3" s="227"/>
    </row>
    <row r="4" ht="24" customHeight="1" spans="1:21">
      <c r="A4" s="228" t="s">
        <v>0</v>
      </c>
      <c r="B4" s="229" t="s">
        <v>72</v>
      </c>
      <c r="C4" s="228" t="s">
        <v>73</v>
      </c>
      <c r="D4" s="228" t="s">
        <v>74</v>
      </c>
      <c r="E4" s="228" t="s">
        <v>75</v>
      </c>
      <c r="F4" s="228" t="s">
        <v>76</v>
      </c>
      <c r="G4" s="228" t="s">
        <v>4</v>
      </c>
      <c r="H4" s="228" t="s">
        <v>77</v>
      </c>
      <c r="I4" s="228" t="s">
        <v>5</v>
      </c>
      <c r="J4" s="228" t="s">
        <v>78</v>
      </c>
      <c r="K4" s="228" t="s">
        <v>79</v>
      </c>
      <c r="L4" s="235" t="s">
        <v>80</v>
      </c>
      <c r="M4" s="228" t="s">
        <v>81</v>
      </c>
      <c r="N4" s="228" t="s">
        <v>82</v>
      </c>
      <c r="O4" s="228" t="s">
        <v>83</v>
      </c>
      <c r="P4" s="236" t="s">
        <v>84</v>
      </c>
      <c r="Q4" s="236" t="s">
        <v>85</v>
      </c>
      <c r="R4" s="242" t="s">
        <v>86</v>
      </c>
      <c r="S4" s="228" t="s">
        <v>87</v>
      </c>
      <c r="T4" s="228" t="s">
        <v>88</v>
      </c>
      <c r="U4" s="228" t="s">
        <v>89</v>
      </c>
    </row>
    <row r="5" ht="15" customHeight="1" spans="1:21">
      <c r="A5" s="230">
        <v>1</v>
      </c>
      <c r="B5" s="231" t="e">
        <f>#REF!</f>
        <v>#REF!</v>
      </c>
      <c r="C5" s="231" t="e">
        <f>#REF!</f>
        <v>#REF!</v>
      </c>
      <c r="D5" s="231" t="e">
        <f>#REF!</f>
        <v>#REF!</v>
      </c>
      <c r="E5" s="231" t="e">
        <f>#REF!</f>
        <v>#REF!</v>
      </c>
      <c r="F5" s="230">
        <v>1</v>
      </c>
      <c r="G5" s="232" t="e">
        <f>#REF!/10000</f>
        <v>#REF!</v>
      </c>
      <c r="H5" s="232"/>
      <c r="I5" s="232" t="e">
        <f>#REF!/10000</f>
        <v>#REF!</v>
      </c>
      <c r="J5" s="237" t="e">
        <f>#REF!</f>
        <v>#REF!</v>
      </c>
      <c r="K5" s="237" t="e">
        <f>#REF!</f>
        <v>#REF!</v>
      </c>
      <c r="L5" s="231" t="e">
        <f>#REF!</f>
        <v>#REF!</v>
      </c>
      <c r="M5" s="238" t="e">
        <f>#REF!</f>
        <v>#REF!</v>
      </c>
      <c r="N5" s="239" t="e">
        <f>#REF!</f>
        <v>#REF!</v>
      </c>
      <c r="O5" s="239" t="e">
        <f>#REF!</f>
        <v>#REF!</v>
      </c>
      <c r="P5" s="240" t="e">
        <f>#REF!/10000</f>
        <v>#REF!</v>
      </c>
      <c r="Q5" s="240" t="e">
        <f>#REF!/10000</f>
        <v>#REF!</v>
      </c>
      <c r="R5" s="243" t="e">
        <f>#REF!/10000</f>
        <v>#REF!</v>
      </c>
      <c r="S5" s="244"/>
      <c r="T5" s="231" t="e">
        <f>#REF!</f>
        <v>#REF!</v>
      </c>
      <c r="U5" s="244" t="e">
        <f>#REF!</f>
        <v>#REF!</v>
      </c>
    </row>
    <row r="6" ht="15" customHeight="1" spans="1:21">
      <c r="A6" s="230">
        <v>2</v>
      </c>
      <c r="B6" s="231" t="e">
        <f>#REF!</f>
        <v>#REF!</v>
      </c>
      <c r="C6" s="231" t="e">
        <f>#REF!</f>
        <v>#REF!</v>
      </c>
      <c r="D6" s="231" t="e">
        <f>#REF!</f>
        <v>#REF!</v>
      </c>
      <c r="E6" s="231" t="e">
        <f>#REF!</f>
        <v>#REF!</v>
      </c>
      <c r="F6" s="230">
        <v>1</v>
      </c>
      <c r="G6" s="232" t="e">
        <f>#REF!/10000</f>
        <v>#REF!</v>
      </c>
      <c r="H6" s="232"/>
      <c r="I6" s="232" t="e">
        <f>#REF!/10000</f>
        <v>#REF!</v>
      </c>
      <c r="J6" s="237" t="e">
        <f>#REF!</f>
        <v>#REF!</v>
      </c>
      <c r="K6" s="237" t="e">
        <f>#REF!</f>
        <v>#REF!</v>
      </c>
      <c r="L6" s="231" t="e">
        <f>#REF!</f>
        <v>#REF!</v>
      </c>
      <c r="M6" s="238" t="e">
        <f>#REF!</f>
        <v>#REF!</v>
      </c>
      <c r="N6" s="239" t="e">
        <f>#REF!</f>
        <v>#REF!</v>
      </c>
      <c r="O6" s="239" t="e">
        <f>#REF!</f>
        <v>#REF!</v>
      </c>
      <c r="P6" s="240" t="e">
        <f>#REF!/10000</f>
        <v>#REF!</v>
      </c>
      <c r="Q6" s="240" t="e">
        <f>#REF!/10000</f>
        <v>#REF!</v>
      </c>
      <c r="R6" s="243" t="e">
        <f>#REF!/10000</f>
        <v>#REF!</v>
      </c>
      <c r="S6" s="245"/>
      <c r="T6" s="231" t="e">
        <f>#REF!</f>
        <v>#REF!</v>
      </c>
      <c r="U6" s="244" t="e">
        <f>#REF!</f>
        <v>#REF!</v>
      </c>
    </row>
    <row r="7" ht="15" customHeight="1" spans="1:21">
      <c r="A7" s="230">
        <v>3</v>
      </c>
      <c r="B7" s="231" t="e">
        <f>#REF!</f>
        <v>#REF!</v>
      </c>
      <c r="C7" s="231" t="e">
        <f>#REF!</f>
        <v>#REF!</v>
      </c>
      <c r="D7" s="231" t="e">
        <f>#REF!</f>
        <v>#REF!</v>
      </c>
      <c r="E7" s="231" t="e">
        <f>#REF!</f>
        <v>#REF!</v>
      </c>
      <c r="F7" s="230">
        <v>1</v>
      </c>
      <c r="G7" s="232" t="e">
        <f>#REF!/10000</f>
        <v>#REF!</v>
      </c>
      <c r="H7" s="232"/>
      <c r="I7" s="232" t="e">
        <f>#REF!/10000</f>
        <v>#REF!</v>
      </c>
      <c r="J7" s="237" t="e">
        <f>#REF!</f>
        <v>#REF!</v>
      </c>
      <c r="K7" s="237" t="e">
        <f>#REF!</f>
        <v>#REF!</v>
      </c>
      <c r="L7" s="231" t="e">
        <f>#REF!</f>
        <v>#REF!</v>
      </c>
      <c r="M7" s="238" t="e">
        <f>#REF!</f>
        <v>#REF!</v>
      </c>
      <c r="N7" s="239" t="e">
        <f>#REF!</f>
        <v>#REF!</v>
      </c>
      <c r="O7" s="239" t="e">
        <f>#REF!</f>
        <v>#REF!</v>
      </c>
      <c r="P7" s="240" t="e">
        <f>#REF!/10000</f>
        <v>#REF!</v>
      </c>
      <c r="Q7" s="240" t="e">
        <f>#REF!/10000</f>
        <v>#REF!</v>
      </c>
      <c r="R7" s="243" t="e">
        <f>#REF!/10000</f>
        <v>#REF!</v>
      </c>
      <c r="S7" s="245"/>
      <c r="T7" s="231" t="e">
        <f>#REF!</f>
        <v>#REF!</v>
      </c>
      <c r="U7" s="244" t="e">
        <f>#REF!</f>
        <v>#REF!</v>
      </c>
    </row>
    <row r="8" ht="15" customHeight="1" spans="1:21">
      <c r="A8" s="230">
        <v>4</v>
      </c>
      <c r="B8" s="231" t="e">
        <f>#REF!</f>
        <v>#REF!</v>
      </c>
      <c r="C8" s="231" t="e">
        <f>#REF!</f>
        <v>#REF!</v>
      </c>
      <c r="D8" s="231" t="e">
        <f>#REF!</f>
        <v>#REF!</v>
      </c>
      <c r="E8" s="231" t="e">
        <f>#REF!</f>
        <v>#REF!</v>
      </c>
      <c r="F8" s="230">
        <v>1</v>
      </c>
      <c r="G8" s="232" t="e">
        <f>#REF!/10000</f>
        <v>#REF!</v>
      </c>
      <c r="H8" s="232"/>
      <c r="I8" s="232" t="e">
        <f>#REF!/10000</f>
        <v>#REF!</v>
      </c>
      <c r="J8" s="237" t="e">
        <f>#REF!</f>
        <v>#REF!</v>
      </c>
      <c r="K8" s="237" t="e">
        <f>#REF!</f>
        <v>#REF!</v>
      </c>
      <c r="L8" s="231" t="e">
        <f>#REF!</f>
        <v>#REF!</v>
      </c>
      <c r="M8" s="238" t="e">
        <f>#REF!</f>
        <v>#REF!</v>
      </c>
      <c r="N8" s="239" t="e">
        <f>#REF!</f>
        <v>#REF!</v>
      </c>
      <c r="O8" s="239" t="e">
        <f>#REF!</f>
        <v>#REF!</v>
      </c>
      <c r="P8" s="240" t="e">
        <f>#REF!/10000</f>
        <v>#REF!</v>
      </c>
      <c r="Q8" s="240" t="e">
        <f>#REF!/10000</f>
        <v>#REF!</v>
      </c>
      <c r="R8" s="243" t="e">
        <f>#REF!/10000</f>
        <v>#REF!</v>
      </c>
      <c r="S8" s="245"/>
      <c r="T8" s="231" t="e">
        <f>#REF!</f>
        <v>#REF!</v>
      </c>
      <c r="U8" s="244" t="e">
        <f>#REF!</f>
        <v>#REF!</v>
      </c>
    </row>
    <row r="9" ht="15" customHeight="1" spans="1:21">
      <c r="A9" s="230">
        <v>5</v>
      </c>
      <c r="B9" s="231" t="e">
        <f>#REF!</f>
        <v>#REF!</v>
      </c>
      <c r="C9" s="231" t="e">
        <f>#REF!</f>
        <v>#REF!</v>
      </c>
      <c r="D9" s="231" t="e">
        <f>#REF!</f>
        <v>#REF!</v>
      </c>
      <c r="E9" s="231" t="e">
        <f>#REF!</f>
        <v>#REF!</v>
      </c>
      <c r="F9" s="230">
        <v>1</v>
      </c>
      <c r="G9" s="232" t="e">
        <f>#REF!/10000</f>
        <v>#REF!</v>
      </c>
      <c r="H9" s="232"/>
      <c r="I9" s="232" t="e">
        <f>#REF!/10000</f>
        <v>#REF!</v>
      </c>
      <c r="J9" s="237" t="e">
        <f>#REF!</f>
        <v>#REF!</v>
      </c>
      <c r="K9" s="237" t="e">
        <f>#REF!</f>
        <v>#REF!</v>
      </c>
      <c r="L9" s="231" t="e">
        <f>#REF!</f>
        <v>#REF!</v>
      </c>
      <c r="M9" s="238" t="e">
        <f>#REF!</f>
        <v>#REF!</v>
      </c>
      <c r="N9" s="239" t="e">
        <f>#REF!</f>
        <v>#REF!</v>
      </c>
      <c r="O9" s="239" t="e">
        <f>#REF!</f>
        <v>#REF!</v>
      </c>
      <c r="P9" s="240" t="e">
        <f>#REF!/10000</f>
        <v>#REF!</v>
      </c>
      <c r="Q9" s="240" t="e">
        <f>#REF!/10000</f>
        <v>#REF!</v>
      </c>
      <c r="R9" s="243" t="e">
        <f>#REF!/10000</f>
        <v>#REF!</v>
      </c>
      <c r="S9" s="245"/>
      <c r="T9" s="231" t="e">
        <f>#REF!</f>
        <v>#REF!</v>
      </c>
      <c r="U9" s="244" t="e">
        <f>#REF!</f>
        <v>#REF!</v>
      </c>
    </row>
    <row r="10" ht="15" customHeight="1" spans="1:21">
      <c r="A10" s="230">
        <v>6</v>
      </c>
      <c r="B10" s="231" t="e">
        <f>#REF!</f>
        <v>#REF!</v>
      </c>
      <c r="C10" s="231" t="e">
        <f>#REF!</f>
        <v>#REF!</v>
      </c>
      <c r="D10" s="231" t="e">
        <f>#REF!</f>
        <v>#REF!</v>
      </c>
      <c r="E10" s="231" t="e">
        <f>#REF!</f>
        <v>#REF!</v>
      </c>
      <c r="F10" s="230">
        <v>1</v>
      </c>
      <c r="G10" s="232" t="e">
        <f>#REF!/10000</f>
        <v>#REF!</v>
      </c>
      <c r="H10" s="232"/>
      <c r="I10" s="232" t="e">
        <f>#REF!/10000</f>
        <v>#REF!</v>
      </c>
      <c r="J10" s="237" t="e">
        <f>#REF!</f>
        <v>#REF!</v>
      </c>
      <c r="K10" s="237" t="e">
        <f>#REF!</f>
        <v>#REF!</v>
      </c>
      <c r="L10" s="231" t="e">
        <f>#REF!</f>
        <v>#REF!</v>
      </c>
      <c r="M10" s="238" t="e">
        <f>#REF!</f>
        <v>#REF!</v>
      </c>
      <c r="N10" s="239" t="e">
        <f>#REF!</f>
        <v>#REF!</v>
      </c>
      <c r="O10" s="239" t="e">
        <f>#REF!</f>
        <v>#REF!</v>
      </c>
      <c r="P10" s="240" t="e">
        <f>#REF!/10000</f>
        <v>#REF!</v>
      </c>
      <c r="Q10" s="240" t="e">
        <f>#REF!/10000</f>
        <v>#REF!</v>
      </c>
      <c r="R10" s="243" t="e">
        <f>#REF!/10000</f>
        <v>#REF!</v>
      </c>
      <c r="S10" s="245"/>
      <c r="T10" s="231" t="e">
        <f>#REF!</f>
        <v>#REF!</v>
      </c>
      <c r="U10" s="244" t="e">
        <f>#REF!</f>
        <v>#REF!</v>
      </c>
    </row>
    <row r="11" ht="15" customHeight="1" spans="1:21">
      <c r="A11" s="230">
        <v>7</v>
      </c>
      <c r="B11" s="231" t="e">
        <f>#REF!</f>
        <v>#REF!</v>
      </c>
      <c r="C11" s="231" t="e">
        <f>#REF!</f>
        <v>#REF!</v>
      </c>
      <c r="D11" s="231" t="e">
        <f>#REF!</f>
        <v>#REF!</v>
      </c>
      <c r="E11" s="231" t="e">
        <f>#REF!</f>
        <v>#REF!</v>
      </c>
      <c r="F11" s="230">
        <v>1</v>
      </c>
      <c r="G11" s="233" t="e">
        <f>#REF!/10000</f>
        <v>#REF!</v>
      </c>
      <c r="H11" s="232"/>
      <c r="I11" s="232" t="e">
        <f>#REF!/10000</f>
        <v>#REF!</v>
      </c>
      <c r="J11" s="237" t="e">
        <f>#REF!</f>
        <v>#REF!</v>
      </c>
      <c r="K11" s="237" t="e">
        <f>#REF!</f>
        <v>#REF!</v>
      </c>
      <c r="L11" s="231" t="e">
        <f>#REF!</f>
        <v>#REF!</v>
      </c>
      <c r="M11" s="238" t="e">
        <f>#REF!</f>
        <v>#REF!</v>
      </c>
      <c r="N11" s="239" t="e">
        <f>#REF!</f>
        <v>#REF!</v>
      </c>
      <c r="O11" s="239" t="e">
        <f>#REF!</f>
        <v>#REF!</v>
      </c>
      <c r="P11" s="240" t="e">
        <f>#REF!/10000</f>
        <v>#REF!</v>
      </c>
      <c r="Q11" s="240" t="e">
        <f>#REF!/10000</f>
        <v>#REF!</v>
      </c>
      <c r="R11" s="243" t="e">
        <f>#REF!/10000</f>
        <v>#REF!</v>
      </c>
      <c r="S11" s="245"/>
      <c r="T11" s="231" t="e">
        <f>#REF!</f>
        <v>#REF!</v>
      </c>
      <c r="U11" s="244" t="e">
        <f>#REF!</f>
        <v>#REF!</v>
      </c>
    </row>
    <row r="12" ht="15" customHeight="1" spans="1:21">
      <c r="A12" s="230">
        <v>8</v>
      </c>
      <c r="B12" s="231" t="e">
        <f>#REF!</f>
        <v>#REF!</v>
      </c>
      <c r="C12" s="231" t="e">
        <f>#REF!</f>
        <v>#REF!</v>
      </c>
      <c r="D12" s="231" t="e">
        <f>#REF!</f>
        <v>#REF!</v>
      </c>
      <c r="E12" s="231" t="e">
        <f>#REF!</f>
        <v>#REF!</v>
      </c>
      <c r="F12" s="230">
        <v>1</v>
      </c>
      <c r="G12" s="232" t="e">
        <f>#REF!/10000</f>
        <v>#REF!</v>
      </c>
      <c r="H12" s="232"/>
      <c r="I12" s="232" t="e">
        <f>#REF!/10000</f>
        <v>#REF!</v>
      </c>
      <c r="J12" s="237" t="e">
        <f>#REF!</f>
        <v>#REF!</v>
      </c>
      <c r="K12" s="237" t="e">
        <f>#REF!</f>
        <v>#REF!</v>
      </c>
      <c r="L12" s="231" t="e">
        <f>#REF!</f>
        <v>#REF!</v>
      </c>
      <c r="M12" s="238" t="e">
        <f>#REF!</f>
        <v>#REF!</v>
      </c>
      <c r="N12" s="239" t="e">
        <f>#REF!</f>
        <v>#REF!</v>
      </c>
      <c r="O12" s="239" t="e">
        <f>#REF!</f>
        <v>#REF!</v>
      </c>
      <c r="P12" s="240" t="e">
        <f>#REF!/10000</f>
        <v>#REF!</v>
      </c>
      <c r="Q12" s="240" t="e">
        <f>#REF!/10000</f>
        <v>#REF!</v>
      </c>
      <c r="R12" s="243" t="e">
        <f>#REF!/10000</f>
        <v>#REF!</v>
      </c>
      <c r="S12" s="245"/>
      <c r="T12" s="231" t="e">
        <f>#REF!</f>
        <v>#REF!</v>
      </c>
      <c r="U12" s="244" t="e">
        <f>#REF!</f>
        <v>#REF!</v>
      </c>
    </row>
    <row r="13" ht="15" customHeight="1" spans="1:21">
      <c r="A13" s="230">
        <v>9</v>
      </c>
      <c r="B13" s="231" t="e">
        <f>#REF!</f>
        <v>#REF!</v>
      </c>
      <c r="C13" s="231" t="e">
        <f>#REF!</f>
        <v>#REF!</v>
      </c>
      <c r="D13" s="231" t="e">
        <f>#REF!</f>
        <v>#REF!</v>
      </c>
      <c r="E13" s="231" t="e">
        <f>#REF!</f>
        <v>#REF!</v>
      </c>
      <c r="F13" s="230">
        <v>1</v>
      </c>
      <c r="G13" s="232" t="e">
        <f>#REF!/10000</f>
        <v>#REF!</v>
      </c>
      <c r="H13" s="232"/>
      <c r="I13" s="232" t="e">
        <f>#REF!/10000</f>
        <v>#REF!</v>
      </c>
      <c r="J13" s="237" t="e">
        <f>#REF!</f>
        <v>#REF!</v>
      </c>
      <c r="K13" s="237" t="e">
        <f>#REF!</f>
        <v>#REF!</v>
      </c>
      <c r="L13" s="231" t="e">
        <f>#REF!</f>
        <v>#REF!</v>
      </c>
      <c r="M13" s="238" t="e">
        <f>#REF!</f>
        <v>#REF!</v>
      </c>
      <c r="N13" s="239" t="e">
        <f>#REF!</f>
        <v>#REF!</v>
      </c>
      <c r="O13" s="239" t="e">
        <f>#REF!</f>
        <v>#REF!</v>
      </c>
      <c r="P13" s="240" t="e">
        <f>#REF!/10000</f>
        <v>#REF!</v>
      </c>
      <c r="Q13" s="240" t="e">
        <f>#REF!/10000</f>
        <v>#REF!</v>
      </c>
      <c r="R13" s="243" t="e">
        <f>#REF!/10000</f>
        <v>#REF!</v>
      </c>
      <c r="S13" s="245"/>
      <c r="T13" s="231" t="e">
        <f>#REF!</f>
        <v>#REF!</v>
      </c>
      <c r="U13" s="244" t="e">
        <f>#REF!</f>
        <v>#REF!</v>
      </c>
    </row>
    <row r="14" ht="15" customHeight="1" spans="1:21">
      <c r="A14" s="230">
        <v>10</v>
      </c>
      <c r="B14" s="231" t="e">
        <f>#REF!</f>
        <v>#REF!</v>
      </c>
      <c r="C14" s="231" t="e">
        <f>#REF!</f>
        <v>#REF!</v>
      </c>
      <c r="D14" s="231" t="e">
        <f>#REF!</f>
        <v>#REF!</v>
      </c>
      <c r="E14" s="231" t="e">
        <f>#REF!</f>
        <v>#REF!</v>
      </c>
      <c r="F14" s="230">
        <v>1</v>
      </c>
      <c r="G14" s="232" t="e">
        <f>#REF!/10000</f>
        <v>#REF!</v>
      </c>
      <c r="H14" s="232"/>
      <c r="I14" s="232" t="e">
        <f>#REF!/10000</f>
        <v>#REF!</v>
      </c>
      <c r="J14" s="237" t="e">
        <f>#REF!</f>
        <v>#REF!</v>
      </c>
      <c r="K14" s="237" t="e">
        <f>#REF!</f>
        <v>#REF!</v>
      </c>
      <c r="L14" s="231" t="e">
        <f>#REF!</f>
        <v>#REF!</v>
      </c>
      <c r="M14" s="238" t="e">
        <f>#REF!</f>
        <v>#REF!</v>
      </c>
      <c r="N14" s="239" t="e">
        <f>#REF!</f>
        <v>#REF!</v>
      </c>
      <c r="O14" s="239" t="e">
        <f>#REF!</f>
        <v>#REF!</v>
      </c>
      <c r="P14" s="240" t="e">
        <f>#REF!/10000</f>
        <v>#REF!</v>
      </c>
      <c r="Q14" s="240" t="e">
        <f>#REF!/10000</f>
        <v>#REF!</v>
      </c>
      <c r="R14" s="243" t="e">
        <f>#REF!/10000</f>
        <v>#REF!</v>
      </c>
      <c r="S14" s="245"/>
      <c r="T14" s="231" t="e">
        <f>#REF!</f>
        <v>#REF!</v>
      </c>
      <c r="U14" s="244" t="e">
        <f>#REF!</f>
        <v>#REF!</v>
      </c>
    </row>
    <row r="15" ht="15" customHeight="1" spans="1:21">
      <c r="A15" s="230">
        <v>11</v>
      </c>
      <c r="B15" s="231" t="e">
        <f>#REF!</f>
        <v>#REF!</v>
      </c>
      <c r="C15" s="231" t="e">
        <f>#REF!</f>
        <v>#REF!</v>
      </c>
      <c r="D15" s="231" t="e">
        <f>#REF!</f>
        <v>#REF!</v>
      </c>
      <c r="E15" s="231" t="e">
        <f>#REF!</f>
        <v>#REF!</v>
      </c>
      <c r="F15" s="230">
        <v>1</v>
      </c>
      <c r="G15" s="232" t="e">
        <f>#REF!/10000</f>
        <v>#REF!</v>
      </c>
      <c r="H15" s="232"/>
      <c r="I15" s="232" t="e">
        <f>#REF!/10000</f>
        <v>#REF!</v>
      </c>
      <c r="J15" s="237" t="e">
        <f>#REF!</f>
        <v>#REF!</v>
      </c>
      <c r="K15" s="237" t="e">
        <f>#REF!</f>
        <v>#REF!</v>
      </c>
      <c r="L15" s="231" t="e">
        <f>#REF!</f>
        <v>#REF!</v>
      </c>
      <c r="M15" s="238" t="e">
        <f>#REF!</f>
        <v>#REF!</v>
      </c>
      <c r="N15" s="239" t="e">
        <f>#REF!</f>
        <v>#REF!</v>
      </c>
      <c r="O15" s="239" t="e">
        <f>#REF!</f>
        <v>#REF!</v>
      </c>
      <c r="P15" s="240" t="e">
        <f>#REF!/10000</f>
        <v>#REF!</v>
      </c>
      <c r="Q15" s="240" t="e">
        <f>#REF!/10000</f>
        <v>#REF!</v>
      </c>
      <c r="R15" s="243" t="e">
        <f>#REF!/10000</f>
        <v>#REF!</v>
      </c>
      <c r="S15" s="245"/>
      <c r="T15" s="231" t="e">
        <f>#REF!</f>
        <v>#REF!</v>
      </c>
      <c r="U15" s="244" t="e">
        <f>#REF!</f>
        <v>#REF!</v>
      </c>
    </row>
    <row r="16" ht="15" customHeight="1" spans="1:21">
      <c r="A16" s="230">
        <v>12</v>
      </c>
      <c r="B16" s="231" t="e">
        <f>#REF!</f>
        <v>#REF!</v>
      </c>
      <c r="C16" s="231" t="e">
        <f>#REF!</f>
        <v>#REF!</v>
      </c>
      <c r="D16" s="231" t="e">
        <f>#REF!</f>
        <v>#REF!</v>
      </c>
      <c r="E16" s="231" t="e">
        <f>#REF!</f>
        <v>#REF!</v>
      </c>
      <c r="F16" s="230">
        <v>1</v>
      </c>
      <c r="G16" s="232" t="e">
        <f>#REF!/10000</f>
        <v>#REF!</v>
      </c>
      <c r="H16" s="232"/>
      <c r="I16" s="232" t="e">
        <f>#REF!/10000</f>
        <v>#REF!</v>
      </c>
      <c r="J16" s="237" t="e">
        <f>#REF!</f>
        <v>#REF!</v>
      </c>
      <c r="K16" s="237" t="e">
        <f>#REF!</f>
        <v>#REF!</v>
      </c>
      <c r="L16" s="231" t="e">
        <f>#REF!</f>
        <v>#REF!</v>
      </c>
      <c r="M16" s="238" t="e">
        <f>#REF!</f>
        <v>#REF!</v>
      </c>
      <c r="N16" s="239" t="e">
        <f>#REF!</f>
        <v>#REF!</v>
      </c>
      <c r="O16" s="239" t="e">
        <f>#REF!</f>
        <v>#REF!</v>
      </c>
      <c r="P16" s="240" t="e">
        <f>#REF!/10000</f>
        <v>#REF!</v>
      </c>
      <c r="Q16" s="240" t="e">
        <f>#REF!/10000</f>
        <v>#REF!</v>
      </c>
      <c r="R16" s="243" t="e">
        <f>#REF!/10000</f>
        <v>#REF!</v>
      </c>
      <c r="S16" s="245"/>
      <c r="T16" s="231" t="e">
        <f>#REF!</f>
        <v>#REF!</v>
      </c>
      <c r="U16" s="244" t="e">
        <f>#REF!</f>
        <v>#REF!</v>
      </c>
    </row>
    <row r="17" ht="15" customHeight="1" spans="1:21">
      <c r="A17" s="230">
        <v>13</v>
      </c>
      <c r="B17" s="231" t="e">
        <f>#REF!</f>
        <v>#REF!</v>
      </c>
      <c r="C17" s="231" t="e">
        <f>#REF!</f>
        <v>#REF!</v>
      </c>
      <c r="D17" s="231" t="e">
        <f>#REF!</f>
        <v>#REF!</v>
      </c>
      <c r="E17" s="231" t="e">
        <f>#REF!</f>
        <v>#REF!</v>
      </c>
      <c r="F17" s="230">
        <v>1</v>
      </c>
      <c r="G17" s="232" t="e">
        <f>#REF!/10000</f>
        <v>#REF!</v>
      </c>
      <c r="H17" s="232"/>
      <c r="I17" s="232" t="e">
        <f>#REF!/10000</f>
        <v>#REF!</v>
      </c>
      <c r="J17" s="237" t="e">
        <f>#REF!</f>
        <v>#REF!</v>
      </c>
      <c r="K17" s="237" t="e">
        <f>#REF!</f>
        <v>#REF!</v>
      </c>
      <c r="L17" s="231" t="e">
        <f>#REF!</f>
        <v>#REF!</v>
      </c>
      <c r="M17" s="238" t="e">
        <f>#REF!</f>
        <v>#REF!</v>
      </c>
      <c r="N17" s="239" t="e">
        <f>#REF!</f>
        <v>#REF!</v>
      </c>
      <c r="O17" s="239" t="e">
        <f>#REF!</f>
        <v>#REF!</v>
      </c>
      <c r="P17" s="240" t="e">
        <f>#REF!/10000</f>
        <v>#REF!</v>
      </c>
      <c r="Q17" s="240" t="e">
        <f>#REF!/10000</f>
        <v>#REF!</v>
      </c>
      <c r="R17" s="243" t="e">
        <f>#REF!/10000</f>
        <v>#REF!</v>
      </c>
      <c r="S17" s="245"/>
      <c r="T17" s="231" t="e">
        <f>#REF!</f>
        <v>#REF!</v>
      </c>
      <c r="U17" s="244" t="e">
        <f>#REF!</f>
        <v>#REF!</v>
      </c>
    </row>
    <row r="18" ht="15" customHeight="1" spans="1:21">
      <c r="A18" s="230">
        <v>14</v>
      </c>
      <c r="B18" s="231" t="e">
        <f>#REF!</f>
        <v>#REF!</v>
      </c>
      <c r="C18" s="231" t="e">
        <f>#REF!</f>
        <v>#REF!</v>
      </c>
      <c r="D18" s="231" t="e">
        <f>#REF!</f>
        <v>#REF!</v>
      </c>
      <c r="E18" s="231" t="e">
        <f>#REF!</f>
        <v>#REF!</v>
      </c>
      <c r="F18" s="230">
        <v>1</v>
      </c>
      <c r="G18" s="232" t="e">
        <f>#REF!/10000</f>
        <v>#REF!</v>
      </c>
      <c r="H18" s="232"/>
      <c r="I18" s="232" t="e">
        <f>#REF!/10000</f>
        <v>#REF!</v>
      </c>
      <c r="J18" s="237" t="e">
        <f>#REF!</f>
        <v>#REF!</v>
      </c>
      <c r="K18" s="237" t="e">
        <f>#REF!</f>
        <v>#REF!</v>
      </c>
      <c r="L18" s="231" t="e">
        <f>#REF!</f>
        <v>#REF!</v>
      </c>
      <c r="M18" s="238" t="e">
        <f>#REF!</f>
        <v>#REF!</v>
      </c>
      <c r="N18" s="239" t="e">
        <f>#REF!</f>
        <v>#REF!</v>
      </c>
      <c r="O18" s="239" t="e">
        <f>#REF!</f>
        <v>#REF!</v>
      </c>
      <c r="P18" s="240" t="e">
        <f>#REF!/10000</f>
        <v>#REF!</v>
      </c>
      <c r="Q18" s="240" t="e">
        <f>#REF!/10000</f>
        <v>#REF!</v>
      </c>
      <c r="R18" s="243" t="e">
        <f>#REF!/10000</f>
        <v>#REF!</v>
      </c>
      <c r="S18" s="245"/>
      <c r="T18" s="231" t="e">
        <f>#REF!</f>
        <v>#REF!</v>
      </c>
      <c r="U18" s="244" t="e">
        <f>#REF!</f>
        <v>#REF!</v>
      </c>
    </row>
    <row r="19" ht="15" customHeight="1" spans="1:21">
      <c r="A19" s="230">
        <v>15</v>
      </c>
      <c r="B19" s="231" t="e">
        <f>#REF!</f>
        <v>#REF!</v>
      </c>
      <c r="C19" s="231" t="e">
        <f>#REF!</f>
        <v>#REF!</v>
      </c>
      <c r="D19" s="231" t="e">
        <f>#REF!</f>
        <v>#REF!</v>
      </c>
      <c r="E19" s="231" t="e">
        <f>#REF!</f>
        <v>#REF!</v>
      </c>
      <c r="F19" s="230">
        <v>1</v>
      </c>
      <c r="G19" s="232" t="e">
        <f>#REF!/10000</f>
        <v>#REF!</v>
      </c>
      <c r="H19" s="232"/>
      <c r="I19" s="232" t="e">
        <f>#REF!/10000</f>
        <v>#REF!</v>
      </c>
      <c r="J19" s="237" t="e">
        <f>#REF!</f>
        <v>#REF!</v>
      </c>
      <c r="K19" s="237" t="e">
        <f>#REF!</f>
        <v>#REF!</v>
      </c>
      <c r="L19" s="231" t="e">
        <f>#REF!</f>
        <v>#REF!</v>
      </c>
      <c r="M19" s="238" t="e">
        <f>#REF!</f>
        <v>#REF!</v>
      </c>
      <c r="N19" s="239" t="e">
        <f>#REF!</f>
        <v>#REF!</v>
      </c>
      <c r="O19" s="239" t="e">
        <f>#REF!</f>
        <v>#REF!</v>
      </c>
      <c r="P19" s="240" t="e">
        <f>#REF!/10000</f>
        <v>#REF!</v>
      </c>
      <c r="Q19" s="240" t="e">
        <f>#REF!/10000</f>
        <v>#REF!</v>
      </c>
      <c r="R19" s="243" t="e">
        <f>#REF!/10000</f>
        <v>#REF!</v>
      </c>
      <c r="S19" s="245"/>
      <c r="T19" s="231" t="e">
        <f>#REF!</f>
        <v>#REF!</v>
      </c>
      <c r="U19" s="244" t="e">
        <f>#REF!</f>
        <v>#REF!</v>
      </c>
    </row>
    <row r="20" ht="15" customHeight="1" spans="1:21">
      <c r="A20" s="230">
        <v>16</v>
      </c>
      <c r="B20" s="231" t="e">
        <f>#REF!</f>
        <v>#REF!</v>
      </c>
      <c r="C20" s="231" t="e">
        <f>#REF!</f>
        <v>#REF!</v>
      </c>
      <c r="D20" s="231" t="e">
        <f>#REF!</f>
        <v>#REF!</v>
      </c>
      <c r="E20" s="231" t="e">
        <f>#REF!</f>
        <v>#REF!</v>
      </c>
      <c r="F20" s="230">
        <v>1</v>
      </c>
      <c r="G20" s="232" t="e">
        <f>#REF!/10000</f>
        <v>#REF!</v>
      </c>
      <c r="H20" s="232"/>
      <c r="I20" s="232" t="e">
        <f>#REF!/10000</f>
        <v>#REF!</v>
      </c>
      <c r="J20" s="237" t="e">
        <f>#REF!</f>
        <v>#REF!</v>
      </c>
      <c r="K20" s="237" t="e">
        <f>#REF!</f>
        <v>#REF!</v>
      </c>
      <c r="L20" s="231" t="e">
        <f>#REF!</f>
        <v>#REF!</v>
      </c>
      <c r="M20" s="238" t="e">
        <f>#REF!</f>
        <v>#REF!</v>
      </c>
      <c r="N20" s="239" t="e">
        <f>#REF!</f>
        <v>#REF!</v>
      </c>
      <c r="O20" s="239" t="e">
        <f>#REF!</f>
        <v>#REF!</v>
      </c>
      <c r="P20" s="240" t="e">
        <f>#REF!/10000</f>
        <v>#REF!</v>
      </c>
      <c r="Q20" s="240" t="e">
        <f>#REF!/10000</f>
        <v>#REF!</v>
      </c>
      <c r="R20" s="243" t="e">
        <f>#REF!/10000</f>
        <v>#REF!</v>
      </c>
      <c r="S20" s="245"/>
      <c r="T20" s="231" t="e">
        <f>#REF!</f>
        <v>#REF!</v>
      </c>
      <c r="U20" s="244" t="e">
        <f>#REF!</f>
        <v>#REF!</v>
      </c>
    </row>
    <row r="21" ht="15" customHeight="1" spans="1:21">
      <c r="A21" s="230">
        <v>17</v>
      </c>
      <c r="B21" s="231" t="e">
        <f>#REF!</f>
        <v>#REF!</v>
      </c>
      <c r="C21" s="231" t="e">
        <f>#REF!</f>
        <v>#REF!</v>
      </c>
      <c r="D21" s="231" t="e">
        <f>#REF!</f>
        <v>#REF!</v>
      </c>
      <c r="E21" s="231" t="e">
        <f>#REF!</f>
        <v>#REF!</v>
      </c>
      <c r="F21" s="230">
        <v>1</v>
      </c>
      <c r="G21" s="232" t="e">
        <f>#REF!/10000</f>
        <v>#REF!</v>
      </c>
      <c r="H21" s="232"/>
      <c r="I21" s="232" t="e">
        <f>#REF!/10000</f>
        <v>#REF!</v>
      </c>
      <c r="J21" s="237" t="e">
        <f>#REF!</f>
        <v>#REF!</v>
      </c>
      <c r="K21" s="237" t="e">
        <f>#REF!</f>
        <v>#REF!</v>
      </c>
      <c r="L21" s="231" t="e">
        <f>#REF!</f>
        <v>#REF!</v>
      </c>
      <c r="M21" s="238" t="e">
        <f>#REF!</f>
        <v>#REF!</v>
      </c>
      <c r="N21" s="239" t="e">
        <f>#REF!</f>
        <v>#REF!</v>
      </c>
      <c r="O21" s="239" t="e">
        <f>#REF!</f>
        <v>#REF!</v>
      </c>
      <c r="P21" s="240" t="e">
        <f>#REF!/10000</f>
        <v>#REF!</v>
      </c>
      <c r="Q21" s="240" t="e">
        <f>#REF!/10000</f>
        <v>#REF!</v>
      </c>
      <c r="R21" s="243" t="e">
        <f>#REF!/10000</f>
        <v>#REF!</v>
      </c>
      <c r="S21" s="245"/>
      <c r="T21" s="231" t="e">
        <f>#REF!</f>
        <v>#REF!</v>
      </c>
      <c r="U21" s="244" t="e">
        <f>#REF!</f>
        <v>#REF!</v>
      </c>
    </row>
    <row r="22" ht="15" customHeight="1" spans="1:21">
      <c r="A22" s="230">
        <v>18</v>
      </c>
      <c r="B22" s="231" t="e">
        <f>#REF!</f>
        <v>#REF!</v>
      </c>
      <c r="C22" s="231" t="e">
        <f>#REF!</f>
        <v>#REF!</v>
      </c>
      <c r="D22" s="231" t="e">
        <f>#REF!</f>
        <v>#REF!</v>
      </c>
      <c r="E22" s="231" t="e">
        <f>#REF!</f>
        <v>#REF!</v>
      </c>
      <c r="F22" s="230">
        <v>1</v>
      </c>
      <c r="G22" s="232" t="e">
        <f>#REF!/10000</f>
        <v>#REF!</v>
      </c>
      <c r="H22" s="232"/>
      <c r="I22" s="232" t="e">
        <f>#REF!/10000</f>
        <v>#REF!</v>
      </c>
      <c r="J22" s="237" t="e">
        <f>#REF!</f>
        <v>#REF!</v>
      </c>
      <c r="K22" s="237" t="e">
        <f>#REF!</f>
        <v>#REF!</v>
      </c>
      <c r="L22" s="231" t="e">
        <f>#REF!</f>
        <v>#REF!</v>
      </c>
      <c r="M22" s="238" t="e">
        <f>#REF!</f>
        <v>#REF!</v>
      </c>
      <c r="N22" s="239" t="e">
        <f>#REF!</f>
        <v>#REF!</v>
      </c>
      <c r="O22" s="239" t="e">
        <f>#REF!</f>
        <v>#REF!</v>
      </c>
      <c r="P22" s="240" t="e">
        <f>#REF!/10000</f>
        <v>#REF!</v>
      </c>
      <c r="Q22" s="240" t="e">
        <f>#REF!/10000</f>
        <v>#REF!</v>
      </c>
      <c r="R22" s="243" t="e">
        <f>#REF!/10000</f>
        <v>#REF!</v>
      </c>
      <c r="S22" s="245"/>
      <c r="T22" s="231" t="e">
        <f>#REF!</f>
        <v>#REF!</v>
      </c>
      <c r="U22" s="244" t="e">
        <f>#REF!</f>
        <v>#REF!</v>
      </c>
    </row>
    <row r="23" ht="15" customHeight="1" spans="1:21">
      <c r="A23" s="230">
        <v>19</v>
      </c>
      <c r="B23" s="231" t="e">
        <f>#REF!</f>
        <v>#REF!</v>
      </c>
      <c r="C23" s="231" t="e">
        <f>#REF!</f>
        <v>#REF!</v>
      </c>
      <c r="D23" s="231" t="e">
        <f>#REF!</f>
        <v>#REF!</v>
      </c>
      <c r="E23" s="231" t="e">
        <f>#REF!</f>
        <v>#REF!</v>
      </c>
      <c r="F23" s="230">
        <v>1</v>
      </c>
      <c r="G23" s="232" t="e">
        <f>#REF!/10000</f>
        <v>#REF!</v>
      </c>
      <c r="H23" s="232"/>
      <c r="I23" s="232" t="e">
        <f>#REF!/10000</f>
        <v>#REF!</v>
      </c>
      <c r="J23" s="237" t="e">
        <f>#REF!</f>
        <v>#REF!</v>
      </c>
      <c r="K23" s="237" t="e">
        <f>#REF!</f>
        <v>#REF!</v>
      </c>
      <c r="L23" s="231" t="e">
        <f>#REF!</f>
        <v>#REF!</v>
      </c>
      <c r="M23" s="238" t="e">
        <f>#REF!</f>
        <v>#REF!</v>
      </c>
      <c r="N23" s="239" t="e">
        <f>#REF!</f>
        <v>#REF!</v>
      </c>
      <c r="O23" s="239" t="e">
        <f>#REF!</f>
        <v>#REF!</v>
      </c>
      <c r="P23" s="240" t="e">
        <f>#REF!/10000</f>
        <v>#REF!</v>
      </c>
      <c r="Q23" s="240" t="e">
        <f>#REF!/10000</f>
        <v>#REF!</v>
      </c>
      <c r="R23" s="243" t="e">
        <f>#REF!/10000</f>
        <v>#REF!</v>
      </c>
      <c r="S23" s="245"/>
      <c r="T23" s="231" t="e">
        <f>#REF!</f>
        <v>#REF!</v>
      </c>
      <c r="U23" s="244" t="e">
        <f>#REF!</f>
        <v>#REF!</v>
      </c>
    </row>
    <row r="24" ht="15" customHeight="1" spans="1:21">
      <c r="A24" s="230">
        <v>20</v>
      </c>
      <c r="B24" s="231" t="e">
        <f>#REF!</f>
        <v>#REF!</v>
      </c>
      <c r="C24" s="231" t="e">
        <f>#REF!</f>
        <v>#REF!</v>
      </c>
      <c r="D24" s="231" t="e">
        <f>#REF!</f>
        <v>#REF!</v>
      </c>
      <c r="E24" s="231" t="e">
        <f>#REF!</f>
        <v>#REF!</v>
      </c>
      <c r="F24" s="230">
        <v>1</v>
      </c>
      <c r="G24" s="232" t="e">
        <f>#REF!/10000</f>
        <v>#REF!</v>
      </c>
      <c r="H24" s="232"/>
      <c r="I24" s="232" t="e">
        <f>#REF!/10000</f>
        <v>#REF!</v>
      </c>
      <c r="J24" s="237" t="e">
        <f>#REF!</f>
        <v>#REF!</v>
      </c>
      <c r="K24" s="237" t="e">
        <f>#REF!</f>
        <v>#REF!</v>
      </c>
      <c r="L24" s="231" t="e">
        <f>#REF!</f>
        <v>#REF!</v>
      </c>
      <c r="M24" s="238" t="e">
        <f>#REF!</f>
        <v>#REF!</v>
      </c>
      <c r="N24" s="239" t="e">
        <f>#REF!</f>
        <v>#REF!</v>
      </c>
      <c r="O24" s="239" t="e">
        <f>#REF!</f>
        <v>#REF!</v>
      </c>
      <c r="P24" s="240" t="e">
        <f>#REF!/10000</f>
        <v>#REF!</v>
      </c>
      <c r="Q24" s="240" t="e">
        <f>#REF!/10000</f>
        <v>#REF!</v>
      </c>
      <c r="R24" s="243" t="e">
        <f>#REF!/10000</f>
        <v>#REF!</v>
      </c>
      <c r="S24" s="245"/>
      <c r="T24" s="231" t="e">
        <f>#REF!</f>
        <v>#REF!</v>
      </c>
      <c r="U24" s="244" t="e">
        <f>#REF!</f>
        <v>#REF!</v>
      </c>
    </row>
    <row r="25" ht="15" customHeight="1" spans="1:21">
      <c r="A25" s="230">
        <v>21</v>
      </c>
      <c r="B25" s="231" t="e">
        <f>#REF!</f>
        <v>#REF!</v>
      </c>
      <c r="C25" s="231" t="e">
        <f>#REF!</f>
        <v>#REF!</v>
      </c>
      <c r="D25" s="231" t="e">
        <f>#REF!</f>
        <v>#REF!</v>
      </c>
      <c r="E25" s="231" t="e">
        <f>#REF!</f>
        <v>#REF!</v>
      </c>
      <c r="F25" s="230">
        <v>1</v>
      </c>
      <c r="G25" s="232" t="e">
        <f>#REF!/10000</f>
        <v>#REF!</v>
      </c>
      <c r="H25" s="232"/>
      <c r="I25" s="232" t="e">
        <f>#REF!/10000</f>
        <v>#REF!</v>
      </c>
      <c r="J25" s="237" t="e">
        <f>#REF!</f>
        <v>#REF!</v>
      </c>
      <c r="K25" s="237" t="e">
        <f>#REF!</f>
        <v>#REF!</v>
      </c>
      <c r="L25" s="231" t="e">
        <f>#REF!</f>
        <v>#REF!</v>
      </c>
      <c r="M25" s="238" t="e">
        <f>#REF!</f>
        <v>#REF!</v>
      </c>
      <c r="N25" s="239" t="e">
        <f>#REF!</f>
        <v>#REF!</v>
      </c>
      <c r="O25" s="239" t="e">
        <f>#REF!</f>
        <v>#REF!</v>
      </c>
      <c r="P25" s="240" t="e">
        <f>#REF!/10000</f>
        <v>#REF!</v>
      </c>
      <c r="Q25" s="240" t="e">
        <f>#REF!/10000</f>
        <v>#REF!</v>
      </c>
      <c r="R25" s="243" t="e">
        <f>#REF!/10000</f>
        <v>#REF!</v>
      </c>
      <c r="S25" s="245"/>
      <c r="T25" s="231" t="e">
        <f>#REF!</f>
        <v>#REF!</v>
      </c>
      <c r="U25" s="244" t="e">
        <f>#REF!</f>
        <v>#REF!</v>
      </c>
    </row>
    <row r="26" ht="15" customHeight="1" spans="1:21">
      <c r="A26" s="230">
        <v>22</v>
      </c>
      <c r="B26" s="231" t="e">
        <f>#REF!</f>
        <v>#REF!</v>
      </c>
      <c r="C26" s="231" t="e">
        <f>#REF!</f>
        <v>#REF!</v>
      </c>
      <c r="D26" s="231" t="e">
        <f>#REF!</f>
        <v>#REF!</v>
      </c>
      <c r="E26" s="231" t="e">
        <f>#REF!</f>
        <v>#REF!</v>
      </c>
      <c r="F26" s="230">
        <v>1</v>
      </c>
      <c r="G26" s="232" t="e">
        <f>#REF!/10000</f>
        <v>#REF!</v>
      </c>
      <c r="H26" s="232"/>
      <c r="I26" s="232" t="e">
        <f>#REF!/10000</f>
        <v>#REF!</v>
      </c>
      <c r="J26" s="237" t="e">
        <f>#REF!</f>
        <v>#REF!</v>
      </c>
      <c r="K26" s="237" t="e">
        <f>#REF!</f>
        <v>#REF!</v>
      </c>
      <c r="L26" s="231" t="e">
        <f>#REF!</f>
        <v>#REF!</v>
      </c>
      <c r="M26" s="238" t="e">
        <f>#REF!</f>
        <v>#REF!</v>
      </c>
      <c r="N26" s="239" t="e">
        <f>#REF!</f>
        <v>#REF!</v>
      </c>
      <c r="O26" s="239" t="e">
        <f>#REF!</f>
        <v>#REF!</v>
      </c>
      <c r="P26" s="240" t="e">
        <f>#REF!/10000</f>
        <v>#REF!</v>
      </c>
      <c r="Q26" s="240" t="e">
        <f>#REF!/10000</f>
        <v>#REF!</v>
      </c>
      <c r="R26" s="243" t="e">
        <f>#REF!/10000</f>
        <v>#REF!</v>
      </c>
      <c r="S26" s="245"/>
      <c r="T26" s="231" t="e">
        <f>#REF!</f>
        <v>#REF!</v>
      </c>
      <c r="U26" s="244" t="e">
        <f>#REF!</f>
        <v>#REF!</v>
      </c>
    </row>
    <row r="27" ht="15" customHeight="1" spans="1:21">
      <c r="A27" s="230">
        <v>23</v>
      </c>
      <c r="B27" s="231" t="e">
        <f>#REF!</f>
        <v>#REF!</v>
      </c>
      <c r="C27" s="231" t="e">
        <f>#REF!</f>
        <v>#REF!</v>
      </c>
      <c r="D27" s="231" t="e">
        <f>#REF!</f>
        <v>#REF!</v>
      </c>
      <c r="E27" s="231" t="e">
        <f>#REF!</f>
        <v>#REF!</v>
      </c>
      <c r="F27" s="230">
        <v>1</v>
      </c>
      <c r="G27" s="232" t="e">
        <f>#REF!/10000</f>
        <v>#REF!</v>
      </c>
      <c r="H27" s="232"/>
      <c r="I27" s="232" t="e">
        <f>#REF!/10000</f>
        <v>#REF!</v>
      </c>
      <c r="J27" s="237" t="e">
        <f>#REF!</f>
        <v>#REF!</v>
      </c>
      <c r="K27" s="237" t="e">
        <f>#REF!</f>
        <v>#REF!</v>
      </c>
      <c r="L27" s="231" t="e">
        <f>#REF!</f>
        <v>#REF!</v>
      </c>
      <c r="M27" s="238" t="e">
        <f>#REF!</f>
        <v>#REF!</v>
      </c>
      <c r="N27" s="239" t="e">
        <f>#REF!</f>
        <v>#REF!</v>
      </c>
      <c r="O27" s="239" t="e">
        <f>#REF!</f>
        <v>#REF!</v>
      </c>
      <c r="P27" s="240" t="e">
        <f>#REF!/10000</f>
        <v>#REF!</v>
      </c>
      <c r="Q27" s="240" t="e">
        <f>#REF!/10000</f>
        <v>#REF!</v>
      </c>
      <c r="R27" s="243" t="e">
        <f>#REF!/10000</f>
        <v>#REF!</v>
      </c>
      <c r="S27" s="245"/>
      <c r="T27" s="231" t="e">
        <f>#REF!</f>
        <v>#REF!</v>
      </c>
      <c r="U27" s="244" t="e">
        <f>#REF!</f>
        <v>#REF!</v>
      </c>
    </row>
    <row r="28" ht="15" customHeight="1" spans="1:21">
      <c r="A28" s="230">
        <v>24</v>
      </c>
      <c r="B28" s="231" t="e">
        <f>#REF!</f>
        <v>#REF!</v>
      </c>
      <c r="C28" s="231" t="e">
        <f>#REF!</f>
        <v>#REF!</v>
      </c>
      <c r="D28" s="231" t="e">
        <f>#REF!</f>
        <v>#REF!</v>
      </c>
      <c r="E28" s="231" t="e">
        <f>#REF!</f>
        <v>#REF!</v>
      </c>
      <c r="F28" s="230">
        <v>1</v>
      </c>
      <c r="G28" s="232" t="e">
        <f>#REF!/10000</f>
        <v>#REF!</v>
      </c>
      <c r="H28" s="232"/>
      <c r="I28" s="232" t="e">
        <f>#REF!/10000</f>
        <v>#REF!</v>
      </c>
      <c r="J28" s="237" t="e">
        <f>#REF!</f>
        <v>#REF!</v>
      </c>
      <c r="K28" s="237" t="e">
        <f>#REF!</f>
        <v>#REF!</v>
      </c>
      <c r="L28" s="231" t="e">
        <f>#REF!</f>
        <v>#REF!</v>
      </c>
      <c r="M28" s="238" t="e">
        <f>#REF!</f>
        <v>#REF!</v>
      </c>
      <c r="N28" s="239" t="e">
        <f>#REF!</f>
        <v>#REF!</v>
      </c>
      <c r="O28" s="239" t="e">
        <f>#REF!</f>
        <v>#REF!</v>
      </c>
      <c r="P28" s="240" t="e">
        <f>#REF!/10000</f>
        <v>#REF!</v>
      </c>
      <c r="Q28" s="240" t="e">
        <f>#REF!/10000</f>
        <v>#REF!</v>
      </c>
      <c r="R28" s="243" t="e">
        <f>#REF!/10000</f>
        <v>#REF!</v>
      </c>
      <c r="S28" s="245"/>
      <c r="T28" s="231" t="e">
        <f>#REF!</f>
        <v>#REF!</v>
      </c>
      <c r="U28" s="244" t="e">
        <f>#REF!</f>
        <v>#REF!</v>
      </c>
    </row>
    <row r="29" ht="15" customHeight="1" spans="1:21">
      <c r="A29" s="230">
        <v>25</v>
      </c>
      <c r="B29" s="231" t="e">
        <f>#REF!</f>
        <v>#REF!</v>
      </c>
      <c r="C29" s="231" t="e">
        <f>#REF!</f>
        <v>#REF!</v>
      </c>
      <c r="D29" s="231" t="e">
        <f>#REF!</f>
        <v>#REF!</v>
      </c>
      <c r="E29" s="231" t="e">
        <f>#REF!</f>
        <v>#REF!</v>
      </c>
      <c r="F29" s="230">
        <v>1</v>
      </c>
      <c r="G29" s="233" t="e">
        <f>#REF!/10000</f>
        <v>#REF!</v>
      </c>
      <c r="H29" s="232"/>
      <c r="I29" s="232" t="e">
        <f>#REF!/10000</f>
        <v>#REF!</v>
      </c>
      <c r="J29" s="237" t="e">
        <f>#REF!</f>
        <v>#REF!</v>
      </c>
      <c r="K29" s="237" t="e">
        <f>#REF!</f>
        <v>#REF!</v>
      </c>
      <c r="L29" s="231" t="e">
        <f>#REF!</f>
        <v>#REF!</v>
      </c>
      <c r="M29" s="238" t="e">
        <f>#REF!</f>
        <v>#REF!</v>
      </c>
      <c r="N29" s="239" t="e">
        <f>#REF!</f>
        <v>#REF!</v>
      </c>
      <c r="O29" s="239" t="e">
        <f>#REF!</f>
        <v>#REF!</v>
      </c>
      <c r="P29" s="240" t="e">
        <f>#REF!/10000</f>
        <v>#REF!</v>
      </c>
      <c r="Q29" s="240" t="e">
        <f>#REF!/10000</f>
        <v>#REF!</v>
      </c>
      <c r="R29" s="243" t="e">
        <f>#REF!/10000</f>
        <v>#REF!</v>
      </c>
      <c r="S29" s="245"/>
      <c r="T29" s="231" t="e">
        <f>#REF!</f>
        <v>#REF!</v>
      </c>
      <c r="U29" s="244" t="e">
        <f>#REF!</f>
        <v>#REF!</v>
      </c>
    </row>
    <row r="30" ht="15" customHeight="1" spans="1:21">
      <c r="A30" s="230">
        <v>26</v>
      </c>
      <c r="B30" s="231" t="e">
        <f>#REF!</f>
        <v>#REF!</v>
      </c>
      <c r="C30" s="231" t="e">
        <f>#REF!</f>
        <v>#REF!</v>
      </c>
      <c r="D30" s="231" t="e">
        <f>#REF!</f>
        <v>#REF!</v>
      </c>
      <c r="E30" s="231" t="e">
        <f>#REF!</f>
        <v>#REF!</v>
      </c>
      <c r="F30" s="230">
        <v>1</v>
      </c>
      <c r="G30" s="233" t="e">
        <f>#REF!/10000</f>
        <v>#REF!</v>
      </c>
      <c r="H30" s="232"/>
      <c r="I30" s="232" t="e">
        <f>#REF!/10000</f>
        <v>#REF!</v>
      </c>
      <c r="J30" s="237" t="e">
        <f>#REF!</f>
        <v>#REF!</v>
      </c>
      <c r="K30" s="237" t="e">
        <f>#REF!</f>
        <v>#REF!</v>
      </c>
      <c r="L30" s="231" t="e">
        <f>#REF!</f>
        <v>#REF!</v>
      </c>
      <c r="M30" s="238" t="e">
        <f>#REF!</f>
        <v>#REF!</v>
      </c>
      <c r="N30" s="239" t="e">
        <f>#REF!</f>
        <v>#REF!</v>
      </c>
      <c r="O30" s="239" t="e">
        <f>#REF!</f>
        <v>#REF!</v>
      </c>
      <c r="P30" s="240" t="e">
        <f>#REF!/10000</f>
        <v>#REF!</v>
      </c>
      <c r="Q30" s="240" t="e">
        <f>#REF!/10000</f>
        <v>#REF!</v>
      </c>
      <c r="R30" s="243" t="e">
        <f>#REF!/10000</f>
        <v>#REF!</v>
      </c>
      <c r="S30" s="245"/>
      <c r="T30" s="231" t="e">
        <f>#REF!</f>
        <v>#REF!</v>
      </c>
      <c r="U30" s="244" t="e">
        <f>#REF!</f>
        <v>#REF!</v>
      </c>
    </row>
    <row r="31" ht="15" customHeight="1" spans="1:21">
      <c r="A31" s="230">
        <v>27</v>
      </c>
      <c r="B31" s="231" t="e">
        <f>#REF!</f>
        <v>#REF!</v>
      </c>
      <c r="C31" s="231" t="e">
        <f>#REF!</f>
        <v>#REF!</v>
      </c>
      <c r="D31" s="231" t="e">
        <f>#REF!</f>
        <v>#REF!</v>
      </c>
      <c r="E31" s="231" t="e">
        <f>#REF!</f>
        <v>#REF!</v>
      </c>
      <c r="F31" s="230">
        <v>1</v>
      </c>
      <c r="G31" s="232" t="e">
        <f>#REF!/10000</f>
        <v>#REF!</v>
      </c>
      <c r="H31" s="232"/>
      <c r="I31" s="232" t="e">
        <f>#REF!/10000</f>
        <v>#REF!</v>
      </c>
      <c r="J31" s="237" t="e">
        <f>#REF!</f>
        <v>#REF!</v>
      </c>
      <c r="K31" s="237" t="e">
        <f>#REF!</f>
        <v>#REF!</v>
      </c>
      <c r="L31" s="231" t="e">
        <f>#REF!</f>
        <v>#REF!</v>
      </c>
      <c r="M31" s="238" t="e">
        <f>#REF!</f>
        <v>#REF!</v>
      </c>
      <c r="N31" s="239" t="e">
        <f>#REF!</f>
        <v>#REF!</v>
      </c>
      <c r="O31" s="239" t="e">
        <f>#REF!</f>
        <v>#REF!</v>
      </c>
      <c r="P31" s="240" t="e">
        <f>#REF!/10000</f>
        <v>#REF!</v>
      </c>
      <c r="Q31" s="240" t="e">
        <f>#REF!/10000</f>
        <v>#REF!</v>
      </c>
      <c r="R31" s="243" t="e">
        <f>#REF!/10000</f>
        <v>#REF!</v>
      </c>
      <c r="S31" s="245"/>
      <c r="T31" s="231" t="e">
        <f>#REF!</f>
        <v>#REF!</v>
      </c>
      <c r="U31" s="244" t="e">
        <f>#REF!</f>
        <v>#REF!</v>
      </c>
    </row>
    <row r="32" ht="15" customHeight="1" spans="1:21">
      <c r="A32" s="230">
        <v>28</v>
      </c>
      <c r="B32" s="231" t="e">
        <f>#REF!</f>
        <v>#REF!</v>
      </c>
      <c r="C32" s="231" t="e">
        <f>#REF!</f>
        <v>#REF!</v>
      </c>
      <c r="D32" s="231" t="e">
        <f>#REF!</f>
        <v>#REF!</v>
      </c>
      <c r="E32" s="231" t="e">
        <f>#REF!</f>
        <v>#REF!</v>
      </c>
      <c r="F32" s="230">
        <v>1</v>
      </c>
      <c r="G32" s="232" t="e">
        <f>#REF!/10000</f>
        <v>#REF!</v>
      </c>
      <c r="H32" s="232"/>
      <c r="I32" s="232" t="e">
        <f>#REF!/10000</f>
        <v>#REF!</v>
      </c>
      <c r="J32" s="237" t="e">
        <f>#REF!</f>
        <v>#REF!</v>
      </c>
      <c r="K32" s="237" t="e">
        <f>#REF!</f>
        <v>#REF!</v>
      </c>
      <c r="L32" s="231" t="e">
        <f>#REF!</f>
        <v>#REF!</v>
      </c>
      <c r="M32" s="238" t="e">
        <f>#REF!</f>
        <v>#REF!</v>
      </c>
      <c r="N32" s="239" t="e">
        <f>#REF!</f>
        <v>#REF!</v>
      </c>
      <c r="O32" s="239" t="e">
        <f>#REF!</f>
        <v>#REF!</v>
      </c>
      <c r="P32" s="240" t="e">
        <f>#REF!/10000</f>
        <v>#REF!</v>
      </c>
      <c r="Q32" s="240" t="e">
        <f>#REF!/10000</f>
        <v>#REF!</v>
      </c>
      <c r="R32" s="243" t="e">
        <f>#REF!/10000</f>
        <v>#REF!</v>
      </c>
      <c r="S32" s="245"/>
      <c r="T32" s="231" t="e">
        <f>#REF!</f>
        <v>#REF!</v>
      </c>
      <c r="U32" s="244" t="e">
        <f>#REF!</f>
        <v>#REF!</v>
      </c>
    </row>
    <row r="33" ht="15" customHeight="1" spans="1:21">
      <c r="A33" s="230">
        <v>29</v>
      </c>
      <c r="B33" s="231" t="e">
        <f>#REF!</f>
        <v>#REF!</v>
      </c>
      <c r="C33" s="231" t="e">
        <f>#REF!</f>
        <v>#REF!</v>
      </c>
      <c r="D33" s="231" t="e">
        <f>#REF!</f>
        <v>#REF!</v>
      </c>
      <c r="E33" s="231" t="e">
        <f>#REF!</f>
        <v>#REF!</v>
      </c>
      <c r="F33" s="230">
        <v>1</v>
      </c>
      <c r="G33" s="232" t="e">
        <f>#REF!/10000</f>
        <v>#REF!</v>
      </c>
      <c r="H33" s="232"/>
      <c r="I33" s="232" t="e">
        <f>#REF!/10000</f>
        <v>#REF!</v>
      </c>
      <c r="J33" s="237" t="e">
        <f>#REF!</f>
        <v>#REF!</v>
      </c>
      <c r="K33" s="237" t="e">
        <f>#REF!</f>
        <v>#REF!</v>
      </c>
      <c r="L33" s="231" t="e">
        <f>#REF!</f>
        <v>#REF!</v>
      </c>
      <c r="M33" s="238" t="e">
        <f>#REF!</f>
        <v>#REF!</v>
      </c>
      <c r="N33" s="239" t="e">
        <f>#REF!</f>
        <v>#REF!</v>
      </c>
      <c r="O33" s="239" t="e">
        <f>#REF!</f>
        <v>#REF!</v>
      </c>
      <c r="P33" s="240" t="e">
        <f>#REF!/10000</f>
        <v>#REF!</v>
      </c>
      <c r="Q33" s="240" t="e">
        <f>#REF!/10000</f>
        <v>#REF!</v>
      </c>
      <c r="R33" s="243" t="e">
        <f>#REF!/10000</f>
        <v>#REF!</v>
      </c>
      <c r="S33" s="245"/>
      <c r="T33" s="231" t="e">
        <f>#REF!</f>
        <v>#REF!</v>
      </c>
      <c r="U33" s="244" t="e">
        <f>#REF!</f>
        <v>#REF!</v>
      </c>
    </row>
    <row r="34" ht="15" customHeight="1" spans="1:21">
      <c r="A34" s="230">
        <v>30</v>
      </c>
      <c r="B34" s="231" t="e">
        <f>#REF!</f>
        <v>#REF!</v>
      </c>
      <c r="C34" s="231" t="e">
        <f>#REF!</f>
        <v>#REF!</v>
      </c>
      <c r="D34" s="231" t="e">
        <f>#REF!</f>
        <v>#REF!</v>
      </c>
      <c r="E34" s="231" t="e">
        <f>#REF!</f>
        <v>#REF!</v>
      </c>
      <c r="F34" s="230">
        <v>1</v>
      </c>
      <c r="G34" s="232" t="e">
        <f>#REF!/10000</f>
        <v>#REF!</v>
      </c>
      <c r="H34" s="232"/>
      <c r="I34" s="232" t="e">
        <f>#REF!/10000</f>
        <v>#REF!</v>
      </c>
      <c r="J34" s="237" t="e">
        <f>#REF!</f>
        <v>#REF!</v>
      </c>
      <c r="K34" s="237" t="e">
        <f>#REF!</f>
        <v>#REF!</v>
      </c>
      <c r="L34" s="231" t="e">
        <f>#REF!</f>
        <v>#REF!</v>
      </c>
      <c r="M34" s="238" t="e">
        <f>#REF!</f>
        <v>#REF!</v>
      </c>
      <c r="N34" s="239" t="e">
        <f>#REF!</f>
        <v>#REF!</v>
      </c>
      <c r="O34" s="239" t="e">
        <f>#REF!</f>
        <v>#REF!</v>
      </c>
      <c r="P34" s="240" t="e">
        <f>#REF!/10000</f>
        <v>#REF!</v>
      </c>
      <c r="Q34" s="240" t="e">
        <f>#REF!/10000</f>
        <v>#REF!</v>
      </c>
      <c r="R34" s="243" t="e">
        <f>#REF!/10000</f>
        <v>#REF!</v>
      </c>
      <c r="S34" s="245"/>
      <c r="T34" s="231" t="e">
        <f>#REF!</f>
        <v>#REF!</v>
      </c>
      <c r="U34" s="244" t="e">
        <f>#REF!</f>
        <v>#REF!</v>
      </c>
    </row>
    <row r="35" ht="15" customHeight="1" spans="1:21">
      <c r="A35" s="230">
        <v>31</v>
      </c>
      <c r="B35" s="231" t="e">
        <f>#REF!</f>
        <v>#REF!</v>
      </c>
      <c r="C35" s="231" t="e">
        <f>#REF!</f>
        <v>#REF!</v>
      </c>
      <c r="D35" s="231" t="e">
        <f>#REF!</f>
        <v>#REF!</v>
      </c>
      <c r="E35" s="231" t="e">
        <f>#REF!</f>
        <v>#REF!</v>
      </c>
      <c r="F35" s="230">
        <v>1</v>
      </c>
      <c r="G35" s="232" t="e">
        <f>#REF!/10000</f>
        <v>#REF!</v>
      </c>
      <c r="H35" s="232"/>
      <c r="I35" s="232" t="e">
        <f>#REF!/10000</f>
        <v>#REF!</v>
      </c>
      <c r="J35" s="237" t="e">
        <f>#REF!</f>
        <v>#REF!</v>
      </c>
      <c r="K35" s="237" t="e">
        <f>#REF!</f>
        <v>#REF!</v>
      </c>
      <c r="L35" s="231" t="e">
        <f>#REF!</f>
        <v>#REF!</v>
      </c>
      <c r="M35" s="238" t="e">
        <f>#REF!</f>
        <v>#REF!</v>
      </c>
      <c r="N35" s="239" t="e">
        <f>#REF!</f>
        <v>#REF!</v>
      </c>
      <c r="O35" s="239" t="e">
        <f>#REF!</f>
        <v>#REF!</v>
      </c>
      <c r="P35" s="240" t="e">
        <f>#REF!/10000</f>
        <v>#REF!</v>
      </c>
      <c r="Q35" s="240" t="e">
        <f>#REF!/10000</f>
        <v>#REF!</v>
      </c>
      <c r="R35" s="243" t="e">
        <f>#REF!/10000</f>
        <v>#REF!</v>
      </c>
      <c r="S35" s="245"/>
      <c r="T35" s="231" t="e">
        <f>#REF!</f>
        <v>#REF!</v>
      </c>
      <c r="U35" s="244" t="e">
        <f>#REF!</f>
        <v>#REF!</v>
      </c>
    </row>
    <row r="36" ht="15" customHeight="1" spans="1:21">
      <c r="A36" s="230">
        <v>32</v>
      </c>
      <c r="B36" s="231" t="e">
        <f>#REF!</f>
        <v>#REF!</v>
      </c>
      <c r="C36" s="231" t="e">
        <f>#REF!</f>
        <v>#REF!</v>
      </c>
      <c r="D36" s="231" t="e">
        <f>#REF!</f>
        <v>#REF!</v>
      </c>
      <c r="E36" s="231" t="e">
        <f>#REF!</f>
        <v>#REF!</v>
      </c>
      <c r="F36" s="230">
        <v>1</v>
      </c>
      <c r="G36" s="232" t="e">
        <f>#REF!/10000</f>
        <v>#REF!</v>
      </c>
      <c r="H36" s="232"/>
      <c r="I36" s="232" t="e">
        <f>#REF!/10000</f>
        <v>#REF!</v>
      </c>
      <c r="J36" s="237" t="e">
        <f>#REF!</f>
        <v>#REF!</v>
      </c>
      <c r="K36" s="237" t="e">
        <f>#REF!</f>
        <v>#REF!</v>
      </c>
      <c r="L36" s="231" t="e">
        <f>#REF!</f>
        <v>#REF!</v>
      </c>
      <c r="M36" s="238" t="e">
        <f>#REF!</f>
        <v>#REF!</v>
      </c>
      <c r="N36" s="239" t="e">
        <f>#REF!</f>
        <v>#REF!</v>
      </c>
      <c r="O36" s="239" t="e">
        <f>#REF!</f>
        <v>#REF!</v>
      </c>
      <c r="P36" s="240" t="e">
        <f>#REF!/10000</f>
        <v>#REF!</v>
      </c>
      <c r="Q36" s="240" t="e">
        <f>#REF!/10000</f>
        <v>#REF!</v>
      </c>
      <c r="R36" s="243" t="e">
        <f>#REF!/10000</f>
        <v>#REF!</v>
      </c>
      <c r="S36" s="245"/>
      <c r="T36" s="231" t="e">
        <f>#REF!</f>
        <v>#REF!</v>
      </c>
      <c r="U36" s="244" t="e">
        <f>#REF!</f>
        <v>#REF!</v>
      </c>
    </row>
    <row r="37" ht="15" customHeight="1" spans="1:21">
      <c r="A37" s="230">
        <v>33</v>
      </c>
      <c r="B37" s="231" t="e">
        <f>#REF!</f>
        <v>#REF!</v>
      </c>
      <c r="C37" s="231" t="e">
        <f>#REF!</f>
        <v>#REF!</v>
      </c>
      <c r="D37" s="231" t="e">
        <f>#REF!</f>
        <v>#REF!</v>
      </c>
      <c r="E37" s="231" t="e">
        <f>#REF!</f>
        <v>#REF!</v>
      </c>
      <c r="F37" s="230">
        <v>1</v>
      </c>
      <c r="G37" s="232" t="e">
        <f>#REF!/10000</f>
        <v>#REF!</v>
      </c>
      <c r="H37" s="232"/>
      <c r="I37" s="232" t="e">
        <f>#REF!/10000</f>
        <v>#REF!</v>
      </c>
      <c r="J37" s="237" t="e">
        <f>#REF!</f>
        <v>#REF!</v>
      </c>
      <c r="K37" s="237" t="e">
        <f>#REF!</f>
        <v>#REF!</v>
      </c>
      <c r="L37" s="231" t="e">
        <f>#REF!</f>
        <v>#REF!</v>
      </c>
      <c r="M37" s="238" t="e">
        <f>#REF!</f>
        <v>#REF!</v>
      </c>
      <c r="N37" s="239" t="e">
        <f>#REF!</f>
        <v>#REF!</v>
      </c>
      <c r="O37" s="239" t="e">
        <f>#REF!</f>
        <v>#REF!</v>
      </c>
      <c r="P37" s="240" t="e">
        <f>#REF!/10000</f>
        <v>#REF!</v>
      </c>
      <c r="Q37" s="240" t="e">
        <f>#REF!/10000</f>
        <v>#REF!</v>
      </c>
      <c r="R37" s="243" t="e">
        <f>#REF!/10000</f>
        <v>#REF!</v>
      </c>
      <c r="S37" s="245"/>
      <c r="T37" s="231" t="e">
        <f>#REF!</f>
        <v>#REF!</v>
      </c>
      <c r="U37" s="244" t="e">
        <f>#REF!</f>
        <v>#REF!</v>
      </c>
    </row>
    <row r="38" ht="15" customHeight="1" spans="1:21">
      <c r="A38" s="230">
        <v>34</v>
      </c>
      <c r="B38" s="231" t="e">
        <f>#REF!</f>
        <v>#REF!</v>
      </c>
      <c r="C38" s="231" t="e">
        <f>#REF!</f>
        <v>#REF!</v>
      </c>
      <c r="D38" s="231" t="e">
        <f>#REF!</f>
        <v>#REF!</v>
      </c>
      <c r="E38" s="231" t="e">
        <f>#REF!</f>
        <v>#REF!</v>
      </c>
      <c r="F38" s="230">
        <v>1</v>
      </c>
      <c r="G38" s="232" t="e">
        <f>#REF!/10000</f>
        <v>#REF!</v>
      </c>
      <c r="H38" s="232"/>
      <c r="I38" s="232" t="e">
        <f>#REF!/10000</f>
        <v>#REF!</v>
      </c>
      <c r="J38" s="237" t="e">
        <f>#REF!</f>
        <v>#REF!</v>
      </c>
      <c r="K38" s="237" t="e">
        <f>#REF!</f>
        <v>#REF!</v>
      </c>
      <c r="L38" s="231" t="e">
        <f>#REF!</f>
        <v>#REF!</v>
      </c>
      <c r="M38" s="238" t="e">
        <f>#REF!</f>
        <v>#REF!</v>
      </c>
      <c r="N38" s="239" t="e">
        <f>#REF!</f>
        <v>#REF!</v>
      </c>
      <c r="O38" s="239" t="e">
        <f>#REF!</f>
        <v>#REF!</v>
      </c>
      <c r="P38" s="240" t="e">
        <f>#REF!/10000</f>
        <v>#REF!</v>
      </c>
      <c r="Q38" s="240" t="e">
        <f>#REF!/10000</f>
        <v>#REF!</v>
      </c>
      <c r="R38" s="243" t="e">
        <f>#REF!/10000</f>
        <v>#REF!</v>
      </c>
      <c r="S38" s="245"/>
      <c r="T38" s="231" t="e">
        <f>#REF!</f>
        <v>#REF!</v>
      </c>
      <c r="U38" s="244" t="e">
        <f>#REF!</f>
        <v>#REF!</v>
      </c>
    </row>
    <row r="39" ht="15" customHeight="1" spans="1:21">
      <c r="A39" s="230">
        <v>35</v>
      </c>
      <c r="B39" s="231" t="e">
        <f>#REF!</f>
        <v>#REF!</v>
      </c>
      <c r="C39" s="231" t="e">
        <f>#REF!</f>
        <v>#REF!</v>
      </c>
      <c r="D39" s="231" t="e">
        <f>#REF!</f>
        <v>#REF!</v>
      </c>
      <c r="E39" s="231" t="e">
        <f>#REF!</f>
        <v>#REF!</v>
      </c>
      <c r="F39" s="230">
        <v>1</v>
      </c>
      <c r="G39" s="232" t="e">
        <f>#REF!/10000</f>
        <v>#REF!</v>
      </c>
      <c r="H39" s="232"/>
      <c r="I39" s="232" t="e">
        <f>#REF!/10000</f>
        <v>#REF!</v>
      </c>
      <c r="J39" s="237" t="e">
        <f>#REF!</f>
        <v>#REF!</v>
      </c>
      <c r="K39" s="237" t="e">
        <f>#REF!</f>
        <v>#REF!</v>
      </c>
      <c r="L39" s="231" t="e">
        <f>#REF!</f>
        <v>#REF!</v>
      </c>
      <c r="M39" s="238" t="e">
        <f>#REF!</f>
        <v>#REF!</v>
      </c>
      <c r="N39" s="239" t="e">
        <f>#REF!</f>
        <v>#REF!</v>
      </c>
      <c r="O39" s="239" t="e">
        <f>#REF!</f>
        <v>#REF!</v>
      </c>
      <c r="P39" s="240" t="e">
        <f>#REF!/10000</f>
        <v>#REF!</v>
      </c>
      <c r="Q39" s="240" t="e">
        <f>#REF!/10000</f>
        <v>#REF!</v>
      </c>
      <c r="R39" s="243" t="e">
        <f>#REF!/10000</f>
        <v>#REF!</v>
      </c>
      <c r="S39" s="245"/>
      <c r="T39" s="231" t="e">
        <f>#REF!</f>
        <v>#REF!</v>
      </c>
      <c r="U39" s="244" t="e">
        <f>#REF!</f>
        <v>#REF!</v>
      </c>
    </row>
    <row r="40" ht="15" customHeight="1" spans="1:21">
      <c r="A40" s="230">
        <v>36</v>
      </c>
      <c r="B40" s="231" t="e">
        <f>#REF!</f>
        <v>#REF!</v>
      </c>
      <c r="C40" s="231" t="e">
        <f>#REF!</f>
        <v>#REF!</v>
      </c>
      <c r="D40" s="231" t="e">
        <f>#REF!</f>
        <v>#REF!</v>
      </c>
      <c r="E40" s="231" t="e">
        <f>#REF!</f>
        <v>#REF!</v>
      </c>
      <c r="F40" s="230">
        <v>1</v>
      </c>
      <c r="G40" s="232" t="e">
        <f>#REF!/10000</f>
        <v>#REF!</v>
      </c>
      <c r="H40" s="232"/>
      <c r="I40" s="232" t="e">
        <f>#REF!/10000</f>
        <v>#REF!</v>
      </c>
      <c r="J40" s="237" t="e">
        <f>#REF!</f>
        <v>#REF!</v>
      </c>
      <c r="K40" s="237" t="e">
        <f>#REF!</f>
        <v>#REF!</v>
      </c>
      <c r="L40" s="231" t="e">
        <f>#REF!</f>
        <v>#REF!</v>
      </c>
      <c r="M40" s="238" t="e">
        <f>#REF!</f>
        <v>#REF!</v>
      </c>
      <c r="N40" s="239" t="e">
        <f>#REF!</f>
        <v>#REF!</v>
      </c>
      <c r="O40" s="239" t="e">
        <f>#REF!</f>
        <v>#REF!</v>
      </c>
      <c r="P40" s="240" t="e">
        <f>#REF!/10000</f>
        <v>#REF!</v>
      </c>
      <c r="Q40" s="240" t="e">
        <f>#REF!/10000</f>
        <v>#REF!</v>
      </c>
      <c r="R40" s="243" t="e">
        <f>#REF!/10000</f>
        <v>#REF!</v>
      </c>
      <c r="S40" s="245"/>
      <c r="T40" s="231" t="e">
        <f>#REF!</f>
        <v>#REF!</v>
      </c>
      <c r="U40" s="244" t="e">
        <f>#REF!</f>
        <v>#REF!</v>
      </c>
    </row>
    <row r="41" ht="15" customHeight="1" spans="1:21">
      <c r="A41" s="230">
        <v>37</v>
      </c>
      <c r="B41" s="231" t="e">
        <f>#REF!</f>
        <v>#REF!</v>
      </c>
      <c r="C41" s="231" t="e">
        <f>#REF!</f>
        <v>#REF!</v>
      </c>
      <c r="D41" s="231" t="e">
        <f>#REF!</f>
        <v>#REF!</v>
      </c>
      <c r="E41" s="231" t="e">
        <f>#REF!</f>
        <v>#REF!</v>
      </c>
      <c r="F41" s="230">
        <v>1</v>
      </c>
      <c r="G41" s="232" t="e">
        <f>#REF!/10000</f>
        <v>#REF!</v>
      </c>
      <c r="H41" s="232"/>
      <c r="I41" s="232" t="e">
        <f>#REF!/10000</f>
        <v>#REF!</v>
      </c>
      <c r="J41" s="237" t="e">
        <f>#REF!</f>
        <v>#REF!</v>
      </c>
      <c r="K41" s="237" t="e">
        <f>#REF!</f>
        <v>#REF!</v>
      </c>
      <c r="L41" s="231" t="e">
        <f>#REF!</f>
        <v>#REF!</v>
      </c>
      <c r="M41" s="238" t="e">
        <f>#REF!</f>
        <v>#REF!</v>
      </c>
      <c r="N41" s="239" t="e">
        <f>#REF!</f>
        <v>#REF!</v>
      </c>
      <c r="O41" s="239" t="e">
        <f>#REF!</f>
        <v>#REF!</v>
      </c>
      <c r="P41" s="240" t="e">
        <f>#REF!/10000</f>
        <v>#REF!</v>
      </c>
      <c r="Q41" s="240" t="e">
        <f>#REF!/10000</f>
        <v>#REF!</v>
      </c>
      <c r="R41" s="243" t="e">
        <f>#REF!/10000</f>
        <v>#REF!</v>
      </c>
      <c r="S41" s="245"/>
      <c r="T41" s="231" t="e">
        <f>#REF!</f>
        <v>#REF!</v>
      </c>
      <c r="U41" s="244" t="e">
        <f>#REF!</f>
        <v>#REF!</v>
      </c>
    </row>
    <row r="42" ht="15" customHeight="1" spans="1:21">
      <c r="A42" s="230">
        <v>38</v>
      </c>
      <c r="B42" s="231" t="e">
        <f>#REF!</f>
        <v>#REF!</v>
      </c>
      <c r="C42" s="231" t="e">
        <f>#REF!</f>
        <v>#REF!</v>
      </c>
      <c r="D42" s="231" t="e">
        <f>#REF!</f>
        <v>#REF!</v>
      </c>
      <c r="E42" s="231" t="e">
        <f>#REF!</f>
        <v>#REF!</v>
      </c>
      <c r="F42" s="230">
        <v>1</v>
      </c>
      <c r="G42" s="232" t="e">
        <f>#REF!/10000</f>
        <v>#REF!</v>
      </c>
      <c r="H42" s="232"/>
      <c r="I42" s="232" t="e">
        <f>#REF!/10000</f>
        <v>#REF!</v>
      </c>
      <c r="J42" s="237" t="e">
        <f>#REF!</f>
        <v>#REF!</v>
      </c>
      <c r="K42" s="237" t="e">
        <f>#REF!</f>
        <v>#REF!</v>
      </c>
      <c r="L42" s="231" t="e">
        <f>#REF!</f>
        <v>#REF!</v>
      </c>
      <c r="M42" s="238" t="e">
        <f>#REF!</f>
        <v>#REF!</v>
      </c>
      <c r="N42" s="239" t="e">
        <f>#REF!</f>
        <v>#REF!</v>
      </c>
      <c r="O42" s="239" t="e">
        <f>#REF!</f>
        <v>#REF!</v>
      </c>
      <c r="P42" s="240" t="e">
        <f>#REF!/10000</f>
        <v>#REF!</v>
      </c>
      <c r="Q42" s="240" t="e">
        <f>#REF!/10000</f>
        <v>#REF!</v>
      </c>
      <c r="R42" s="243" t="e">
        <f>#REF!/10000</f>
        <v>#REF!</v>
      </c>
      <c r="S42" s="245"/>
      <c r="T42" s="231" t="e">
        <f>#REF!</f>
        <v>#REF!</v>
      </c>
      <c r="U42" s="244" t="e">
        <f>#REF!</f>
        <v>#REF!</v>
      </c>
    </row>
    <row r="43" ht="15" customHeight="1" spans="1:21">
      <c r="A43" s="230">
        <v>39</v>
      </c>
      <c r="B43" s="231" t="e">
        <f>#REF!</f>
        <v>#REF!</v>
      </c>
      <c r="C43" s="231" t="e">
        <f>#REF!</f>
        <v>#REF!</v>
      </c>
      <c r="D43" s="231" t="e">
        <f>#REF!</f>
        <v>#REF!</v>
      </c>
      <c r="E43" s="231" t="e">
        <f>#REF!</f>
        <v>#REF!</v>
      </c>
      <c r="F43" s="230">
        <v>1</v>
      </c>
      <c r="G43" s="232" t="e">
        <f>#REF!/10000</f>
        <v>#REF!</v>
      </c>
      <c r="H43" s="232"/>
      <c r="I43" s="232" t="e">
        <f>#REF!/10000</f>
        <v>#REF!</v>
      </c>
      <c r="J43" s="237" t="e">
        <f>#REF!</f>
        <v>#REF!</v>
      </c>
      <c r="K43" s="237" t="e">
        <f>#REF!</f>
        <v>#REF!</v>
      </c>
      <c r="L43" s="231" t="e">
        <f>#REF!</f>
        <v>#REF!</v>
      </c>
      <c r="M43" s="238" t="e">
        <f>#REF!</f>
        <v>#REF!</v>
      </c>
      <c r="N43" s="239" t="e">
        <f>#REF!</f>
        <v>#REF!</v>
      </c>
      <c r="O43" s="239" t="e">
        <f>#REF!</f>
        <v>#REF!</v>
      </c>
      <c r="P43" s="240" t="e">
        <f>#REF!/10000</f>
        <v>#REF!</v>
      </c>
      <c r="Q43" s="240" t="e">
        <f>#REF!/10000</f>
        <v>#REF!</v>
      </c>
      <c r="R43" s="243" t="e">
        <f>#REF!/10000</f>
        <v>#REF!</v>
      </c>
      <c r="S43" s="245"/>
      <c r="T43" s="231" t="e">
        <f>#REF!</f>
        <v>#REF!</v>
      </c>
      <c r="U43" s="244" t="e">
        <f>#REF!</f>
        <v>#REF!</v>
      </c>
    </row>
    <row r="44" ht="15" customHeight="1" spans="1:21">
      <c r="A44" s="230">
        <v>40</v>
      </c>
      <c r="B44" s="231" t="e">
        <f>#REF!</f>
        <v>#REF!</v>
      </c>
      <c r="C44" s="231" t="e">
        <f>#REF!</f>
        <v>#REF!</v>
      </c>
      <c r="D44" s="231" t="e">
        <f>#REF!</f>
        <v>#REF!</v>
      </c>
      <c r="E44" s="231" t="e">
        <f>#REF!</f>
        <v>#REF!</v>
      </c>
      <c r="F44" s="230">
        <v>1</v>
      </c>
      <c r="G44" s="232" t="e">
        <f>#REF!/10000</f>
        <v>#REF!</v>
      </c>
      <c r="H44" s="232"/>
      <c r="I44" s="232" t="e">
        <f>#REF!/10000</f>
        <v>#REF!</v>
      </c>
      <c r="J44" s="237" t="e">
        <f>#REF!</f>
        <v>#REF!</v>
      </c>
      <c r="K44" s="237" t="e">
        <f>#REF!</f>
        <v>#REF!</v>
      </c>
      <c r="L44" s="231" t="e">
        <f>#REF!</f>
        <v>#REF!</v>
      </c>
      <c r="M44" s="238" t="e">
        <f>#REF!</f>
        <v>#REF!</v>
      </c>
      <c r="N44" s="239" t="e">
        <f>#REF!</f>
        <v>#REF!</v>
      </c>
      <c r="O44" s="239" t="e">
        <f>#REF!</f>
        <v>#REF!</v>
      </c>
      <c r="P44" s="240" t="e">
        <f>#REF!/10000</f>
        <v>#REF!</v>
      </c>
      <c r="Q44" s="240" t="e">
        <f>#REF!/10000</f>
        <v>#REF!</v>
      </c>
      <c r="R44" s="243" t="e">
        <f>#REF!/10000</f>
        <v>#REF!</v>
      </c>
      <c r="S44" s="245"/>
      <c r="T44" s="231" t="e">
        <f>#REF!</f>
        <v>#REF!</v>
      </c>
      <c r="U44" s="244" t="e">
        <f>#REF!</f>
        <v>#REF!</v>
      </c>
    </row>
    <row r="45" ht="15" customHeight="1" spans="1:21">
      <c r="A45" s="230">
        <v>41</v>
      </c>
      <c r="B45" s="231" t="e">
        <f>#REF!</f>
        <v>#REF!</v>
      </c>
      <c r="C45" s="231" t="e">
        <f>#REF!</f>
        <v>#REF!</v>
      </c>
      <c r="D45" s="231" t="e">
        <f>#REF!</f>
        <v>#REF!</v>
      </c>
      <c r="E45" s="231" t="e">
        <f>#REF!</f>
        <v>#REF!</v>
      </c>
      <c r="F45" s="230">
        <v>1</v>
      </c>
      <c r="G45" s="232" t="e">
        <f>#REF!/10000</f>
        <v>#REF!</v>
      </c>
      <c r="H45" s="232"/>
      <c r="I45" s="232" t="e">
        <f>#REF!/10000</f>
        <v>#REF!</v>
      </c>
      <c r="J45" s="237" t="e">
        <f>#REF!</f>
        <v>#REF!</v>
      </c>
      <c r="K45" s="237" t="e">
        <f>#REF!</f>
        <v>#REF!</v>
      </c>
      <c r="L45" s="231" t="e">
        <f>#REF!</f>
        <v>#REF!</v>
      </c>
      <c r="M45" s="238" t="e">
        <f>#REF!</f>
        <v>#REF!</v>
      </c>
      <c r="N45" s="239" t="e">
        <f>#REF!</f>
        <v>#REF!</v>
      </c>
      <c r="O45" s="239" t="e">
        <f>#REF!</f>
        <v>#REF!</v>
      </c>
      <c r="P45" s="240" t="e">
        <f>#REF!/10000</f>
        <v>#REF!</v>
      </c>
      <c r="Q45" s="240" t="e">
        <f>#REF!/10000</f>
        <v>#REF!</v>
      </c>
      <c r="R45" s="243" t="e">
        <f>#REF!/10000</f>
        <v>#REF!</v>
      </c>
      <c r="S45" s="245"/>
      <c r="T45" s="231" t="e">
        <f>#REF!</f>
        <v>#REF!</v>
      </c>
      <c r="U45" s="244" t="e">
        <f>#REF!</f>
        <v>#REF!</v>
      </c>
    </row>
    <row r="46" ht="15" customHeight="1" spans="1:21">
      <c r="A46" s="230">
        <v>42</v>
      </c>
      <c r="B46" s="231" t="e">
        <f>#REF!</f>
        <v>#REF!</v>
      </c>
      <c r="C46" s="231" t="e">
        <f>#REF!</f>
        <v>#REF!</v>
      </c>
      <c r="D46" s="231" t="e">
        <f>#REF!</f>
        <v>#REF!</v>
      </c>
      <c r="E46" s="231" t="e">
        <f>#REF!</f>
        <v>#REF!</v>
      </c>
      <c r="F46" s="230">
        <v>1</v>
      </c>
      <c r="G46" s="232" t="e">
        <f>#REF!/10000</f>
        <v>#REF!</v>
      </c>
      <c r="H46" s="232"/>
      <c r="I46" s="232" t="e">
        <f>#REF!/10000</f>
        <v>#REF!</v>
      </c>
      <c r="J46" s="237" t="e">
        <f>#REF!</f>
        <v>#REF!</v>
      </c>
      <c r="K46" s="237" t="e">
        <f>#REF!</f>
        <v>#REF!</v>
      </c>
      <c r="L46" s="231" t="e">
        <f>#REF!</f>
        <v>#REF!</v>
      </c>
      <c r="M46" s="238" t="e">
        <f>#REF!</f>
        <v>#REF!</v>
      </c>
      <c r="N46" s="239" t="e">
        <f>#REF!</f>
        <v>#REF!</v>
      </c>
      <c r="O46" s="239" t="e">
        <f>#REF!</f>
        <v>#REF!</v>
      </c>
      <c r="P46" s="240" t="e">
        <f>#REF!/10000</f>
        <v>#REF!</v>
      </c>
      <c r="Q46" s="240" t="e">
        <f>#REF!/10000</f>
        <v>#REF!</v>
      </c>
      <c r="R46" s="243" t="e">
        <f>#REF!/10000</f>
        <v>#REF!</v>
      </c>
      <c r="S46" s="245"/>
      <c r="T46" s="231" t="e">
        <f>#REF!</f>
        <v>#REF!</v>
      </c>
      <c r="U46" s="244" t="e">
        <f>#REF!</f>
        <v>#REF!</v>
      </c>
    </row>
    <row r="47" ht="15" customHeight="1" spans="1:21">
      <c r="A47" s="230">
        <v>43</v>
      </c>
      <c r="B47" s="231" t="e">
        <f>#REF!</f>
        <v>#REF!</v>
      </c>
      <c r="C47" s="231" t="e">
        <f>#REF!</f>
        <v>#REF!</v>
      </c>
      <c r="D47" s="231" t="e">
        <f>#REF!</f>
        <v>#REF!</v>
      </c>
      <c r="E47" s="231" t="e">
        <f>#REF!</f>
        <v>#REF!</v>
      </c>
      <c r="F47" s="230">
        <v>1</v>
      </c>
      <c r="G47" s="232" t="e">
        <f>#REF!/10000</f>
        <v>#REF!</v>
      </c>
      <c r="H47" s="232"/>
      <c r="I47" s="232" t="e">
        <f>#REF!/10000</f>
        <v>#REF!</v>
      </c>
      <c r="J47" s="237" t="e">
        <f>#REF!</f>
        <v>#REF!</v>
      </c>
      <c r="K47" s="237" t="e">
        <f>#REF!</f>
        <v>#REF!</v>
      </c>
      <c r="L47" s="231" t="e">
        <f>#REF!</f>
        <v>#REF!</v>
      </c>
      <c r="M47" s="238" t="e">
        <f>#REF!</f>
        <v>#REF!</v>
      </c>
      <c r="N47" s="239" t="e">
        <f>#REF!</f>
        <v>#REF!</v>
      </c>
      <c r="O47" s="239" t="e">
        <f>#REF!</f>
        <v>#REF!</v>
      </c>
      <c r="P47" s="240" t="e">
        <f>#REF!/10000</f>
        <v>#REF!</v>
      </c>
      <c r="Q47" s="240" t="e">
        <f>#REF!/10000</f>
        <v>#REF!</v>
      </c>
      <c r="R47" s="243" t="e">
        <f>#REF!/10000</f>
        <v>#REF!</v>
      </c>
      <c r="S47" s="245"/>
      <c r="T47" s="231" t="e">
        <f>#REF!</f>
        <v>#REF!</v>
      </c>
      <c r="U47" s="244" t="e">
        <f>#REF!</f>
        <v>#REF!</v>
      </c>
    </row>
    <row r="48" ht="15" customHeight="1" spans="1:21">
      <c r="A48" s="230">
        <v>44</v>
      </c>
      <c r="B48" s="231" t="e">
        <f>#REF!</f>
        <v>#REF!</v>
      </c>
      <c r="C48" s="231" t="e">
        <f>#REF!</f>
        <v>#REF!</v>
      </c>
      <c r="D48" s="231" t="e">
        <f>#REF!</f>
        <v>#REF!</v>
      </c>
      <c r="E48" s="231" t="e">
        <f>#REF!</f>
        <v>#REF!</v>
      </c>
      <c r="F48" s="230">
        <v>1</v>
      </c>
      <c r="G48" s="232" t="e">
        <f>#REF!/10000</f>
        <v>#REF!</v>
      </c>
      <c r="H48" s="232"/>
      <c r="I48" s="232" t="e">
        <f>#REF!/10000</f>
        <v>#REF!</v>
      </c>
      <c r="J48" s="237" t="e">
        <f>#REF!</f>
        <v>#REF!</v>
      </c>
      <c r="K48" s="237" t="e">
        <f>#REF!</f>
        <v>#REF!</v>
      </c>
      <c r="L48" s="231" t="e">
        <f>#REF!</f>
        <v>#REF!</v>
      </c>
      <c r="M48" s="238" t="e">
        <f>#REF!</f>
        <v>#REF!</v>
      </c>
      <c r="N48" s="239" t="e">
        <f>#REF!</f>
        <v>#REF!</v>
      </c>
      <c r="O48" s="239" t="e">
        <f>#REF!</f>
        <v>#REF!</v>
      </c>
      <c r="P48" s="240" t="e">
        <f>#REF!/10000</f>
        <v>#REF!</v>
      </c>
      <c r="Q48" s="240" t="e">
        <f>#REF!/10000</f>
        <v>#REF!</v>
      </c>
      <c r="R48" s="243" t="e">
        <f>#REF!/10000</f>
        <v>#REF!</v>
      </c>
      <c r="S48" s="245"/>
      <c r="T48" s="231" t="e">
        <f>#REF!</f>
        <v>#REF!</v>
      </c>
      <c r="U48" s="244" t="e">
        <f>#REF!</f>
        <v>#REF!</v>
      </c>
    </row>
    <row r="49" ht="15" customHeight="1" spans="1:21">
      <c r="A49" s="230">
        <v>45</v>
      </c>
      <c r="B49" s="231" t="e">
        <f>#REF!</f>
        <v>#REF!</v>
      </c>
      <c r="C49" s="231" t="e">
        <f>#REF!</f>
        <v>#REF!</v>
      </c>
      <c r="D49" s="231" t="e">
        <f>#REF!</f>
        <v>#REF!</v>
      </c>
      <c r="E49" s="231" t="e">
        <f>#REF!</f>
        <v>#REF!</v>
      </c>
      <c r="F49" s="230">
        <v>1</v>
      </c>
      <c r="G49" s="232" t="e">
        <f>#REF!/10000</f>
        <v>#REF!</v>
      </c>
      <c r="H49" s="232"/>
      <c r="I49" s="232" t="e">
        <f>#REF!/10000</f>
        <v>#REF!</v>
      </c>
      <c r="J49" s="237" t="e">
        <f>#REF!</f>
        <v>#REF!</v>
      </c>
      <c r="K49" s="237" t="e">
        <f>#REF!</f>
        <v>#REF!</v>
      </c>
      <c r="L49" s="231" t="e">
        <f>#REF!</f>
        <v>#REF!</v>
      </c>
      <c r="M49" s="238" t="e">
        <f>#REF!</f>
        <v>#REF!</v>
      </c>
      <c r="N49" s="239" t="e">
        <f>#REF!</f>
        <v>#REF!</v>
      </c>
      <c r="O49" s="239" t="e">
        <f>#REF!</f>
        <v>#REF!</v>
      </c>
      <c r="P49" s="240" t="e">
        <f>#REF!/10000</f>
        <v>#REF!</v>
      </c>
      <c r="Q49" s="240" t="e">
        <f>#REF!/10000</f>
        <v>#REF!</v>
      </c>
      <c r="R49" s="243" t="e">
        <f>#REF!/10000</f>
        <v>#REF!</v>
      </c>
      <c r="S49" s="245"/>
      <c r="T49" s="231" t="e">
        <f>#REF!</f>
        <v>#REF!</v>
      </c>
      <c r="U49" s="244" t="e">
        <f>#REF!</f>
        <v>#REF!</v>
      </c>
    </row>
    <row r="50" ht="15" customHeight="1" spans="1:21">
      <c r="A50" s="230">
        <v>46</v>
      </c>
      <c r="B50" s="231" t="e">
        <f>#REF!</f>
        <v>#REF!</v>
      </c>
      <c r="C50" s="231" t="e">
        <f>#REF!</f>
        <v>#REF!</v>
      </c>
      <c r="D50" s="231" t="e">
        <f>#REF!</f>
        <v>#REF!</v>
      </c>
      <c r="E50" s="231" t="e">
        <f>#REF!</f>
        <v>#REF!</v>
      </c>
      <c r="F50" s="230">
        <v>1</v>
      </c>
      <c r="G50" s="232" t="e">
        <f>#REF!/10000</f>
        <v>#REF!</v>
      </c>
      <c r="H50" s="232"/>
      <c r="I50" s="232" t="e">
        <f>#REF!/10000</f>
        <v>#REF!</v>
      </c>
      <c r="J50" s="237" t="e">
        <f>#REF!</f>
        <v>#REF!</v>
      </c>
      <c r="K50" s="237" t="e">
        <f>#REF!</f>
        <v>#REF!</v>
      </c>
      <c r="L50" s="231" t="e">
        <f>#REF!</f>
        <v>#REF!</v>
      </c>
      <c r="M50" s="238" t="e">
        <f>#REF!</f>
        <v>#REF!</v>
      </c>
      <c r="N50" s="239" t="e">
        <f>#REF!</f>
        <v>#REF!</v>
      </c>
      <c r="O50" s="239" t="e">
        <f>#REF!</f>
        <v>#REF!</v>
      </c>
      <c r="P50" s="240" t="e">
        <f>#REF!/10000</f>
        <v>#REF!</v>
      </c>
      <c r="Q50" s="240" t="e">
        <f>#REF!/10000</f>
        <v>#REF!</v>
      </c>
      <c r="R50" s="243" t="e">
        <f>#REF!/10000</f>
        <v>#REF!</v>
      </c>
      <c r="S50" s="245"/>
      <c r="T50" s="231" t="e">
        <f>#REF!</f>
        <v>#REF!</v>
      </c>
      <c r="U50" s="244" t="e">
        <f>#REF!</f>
        <v>#REF!</v>
      </c>
    </row>
    <row r="51" ht="15" customHeight="1" spans="1:21">
      <c r="A51" s="230">
        <v>47</v>
      </c>
      <c r="B51" s="231" t="e">
        <f>#REF!</f>
        <v>#REF!</v>
      </c>
      <c r="C51" s="231" t="e">
        <f>#REF!</f>
        <v>#REF!</v>
      </c>
      <c r="D51" s="231" t="e">
        <f>#REF!</f>
        <v>#REF!</v>
      </c>
      <c r="E51" s="231" t="e">
        <f>#REF!</f>
        <v>#REF!</v>
      </c>
      <c r="F51" s="230">
        <v>1</v>
      </c>
      <c r="G51" s="232" t="e">
        <f>#REF!/10000</f>
        <v>#REF!</v>
      </c>
      <c r="H51" s="232"/>
      <c r="I51" s="232" t="e">
        <f>#REF!/10000</f>
        <v>#REF!</v>
      </c>
      <c r="J51" s="237" t="e">
        <f>#REF!</f>
        <v>#REF!</v>
      </c>
      <c r="K51" s="237" t="e">
        <f>#REF!</f>
        <v>#REF!</v>
      </c>
      <c r="L51" s="231" t="e">
        <f>#REF!</f>
        <v>#REF!</v>
      </c>
      <c r="M51" s="238" t="e">
        <f>#REF!</f>
        <v>#REF!</v>
      </c>
      <c r="N51" s="239" t="e">
        <f>#REF!</f>
        <v>#REF!</v>
      </c>
      <c r="O51" s="239" t="e">
        <f>#REF!</f>
        <v>#REF!</v>
      </c>
      <c r="P51" s="240" t="e">
        <f>#REF!/10000</f>
        <v>#REF!</v>
      </c>
      <c r="Q51" s="240" t="e">
        <f>#REF!/10000</f>
        <v>#REF!</v>
      </c>
      <c r="R51" s="243" t="e">
        <f>#REF!/10000</f>
        <v>#REF!</v>
      </c>
      <c r="S51" s="245"/>
      <c r="T51" s="231" t="e">
        <f>#REF!</f>
        <v>#REF!</v>
      </c>
      <c r="U51" s="244" t="e">
        <f>#REF!</f>
        <v>#REF!</v>
      </c>
    </row>
    <row r="52" ht="15" customHeight="1" spans="1:21">
      <c r="A52" s="230">
        <v>48</v>
      </c>
      <c r="B52" s="231" t="e">
        <f>#REF!</f>
        <v>#REF!</v>
      </c>
      <c r="C52" s="231" t="e">
        <f>#REF!</f>
        <v>#REF!</v>
      </c>
      <c r="D52" s="231" t="e">
        <f>#REF!</f>
        <v>#REF!</v>
      </c>
      <c r="E52" s="231" t="e">
        <f>#REF!</f>
        <v>#REF!</v>
      </c>
      <c r="F52" s="230">
        <v>1</v>
      </c>
      <c r="G52" s="232" t="e">
        <f>#REF!/10000</f>
        <v>#REF!</v>
      </c>
      <c r="H52" s="232"/>
      <c r="I52" s="232" t="e">
        <f>#REF!/10000</f>
        <v>#REF!</v>
      </c>
      <c r="J52" s="237" t="e">
        <f>#REF!</f>
        <v>#REF!</v>
      </c>
      <c r="K52" s="237" t="e">
        <f>#REF!</f>
        <v>#REF!</v>
      </c>
      <c r="L52" s="231" t="e">
        <f>#REF!</f>
        <v>#REF!</v>
      </c>
      <c r="M52" s="238" t="e">
        <f>#REF!</f>
        <v>#REF!</v>
      </c>
      <c r="N52" s="239" t="e">
        <f>#REF!</f>
        <v>#REF!</v>
      </c>
      <c r="O52" s="239" t="e">
        <f>#REF!</f>
        <v>#REF!</v>
      </c>
      <c r="P52" s="240" t="e">
        <f>#REF!/10000</f>
        <v>#REF!</v>
      </c>
      <c r="Q52" s="240" t="e">
        <f>#REF!/10000</f>
        <v>#REF!</v>
      </c>
      <c r="R52" s="243" t="e">
        <f>#REF!/10000</f>
        <v>#REF!</v>
      </c>
      <c r="S52" s="245"/>
      <c r="T52" s="231" t="e">
        <f>#REF!</f>
        <v>#REF!</v>
      </c>
      <c r="U52" s="244" t="e">
        <f>#REF!</f>
        <v>#REF!</v>
      </c>
    </row>
    <row r="53" ht="15" customHeight="1" spans="1:21">
      <c r="A53" s="230">
        <v>49</v>
      </c>
      <c r="B53" s="231" t="e">
        <f>#REF!</f>
        <v>#REF!</v>
      </c>
      <c r="C53" s="231" t="e">
        <f>#REF!</f>
        <v>#REF!</v>
      </c>
      <c r="D53" s="231" t="e">
        <f>#REF!</f>
        <v>#REF!</v>
      </c>
      <c r="E53" s="231" t="e">
        <f>#REF!</f>
        <v>#REF!</v>
      </c>
      <c r="F53" s="230">
        <v>1</v>
      </c>
      <c r="G53" s="232" t="e">
        <f>#REF!/10000</f>
        <v>#REF!</v>
      </c>
      <c r="H53" s="232"/>
      <c r="I53" s="232" t="e">
        <f>#REF!/10000</f>
        <v>#REF!</v>
      </c>
      <c r="J53" s="237" t="e">
        <f>#REF!</f>
        <v>#REF!</v>
      </c>
      <c r="K53" s="237" t="e">
        <f>#REF!</f>
        <v>#REF!</v>
      </c>
      <c r="L53" s="231" t="e">
        <f>#REF!</f>
        <v>#REF!</v>
      </c>
      <c r="M53" s="238" t="e">
        <f>#REF!</f>
        <v>#REF!</v>
      </c>
      <c r="N53" s="239" t="e">
        <f>#REF!</f>
        <v>#REF!</v>
      </c>
      <c r="O53" s="239" t="e">
        <f>#REF!</f>
        <v>#REF!</v>
      </c>
      <c r="P53" s="240" t="e">
        <f>#REF!/10000</f>
        <v>#REF!</v>
      </c>
      <c r="Q53" s="240" t="e">
        <f>#REF!/10000</f>
        <v>#REF!</v>
      </c>
      <c r="R53" s="243" t="e">
        <f>#REF!/10000</f>
        <v>#REF!</v>
      </c>
      <c r="S53" s="245"/>
      <c r="T53" s="231" t="e">
        <f>#REF!</f>
        <v>#REF!</v>
      </c>
      <c r="U53" s="244" t="e">
        <f>#REF!</f>
        <v>#REF!</v>
      </c>
    </row>
    <row r="54" ht="15" customHeight="1" spans="1:21">
      <c r="A54" s="230">
        <v>50</v>
      </c>
      <c r="B54" s="231" t="e">
        <f>#REF!</f>
        <v>#REF!</v>
      </c>
      <c r="C54" s="231" t="e">
        <f>#REF!</f>
        <v>#REF!</v>
      </c>
      <c r="D54" s="231" t="e">
        <f>#REF!</f>
        <v>#REF!</v>
      </c>
      <c r="E54" s="231" t="e">
        <f>#REF!</f>
        <v>#REF!</v>
      </c>
      <c r="F54" s="230">
        <v>1</v>
      </c>
      <c r="G54" s="232" t="e">
        <f>#REF!/10000</f>
        <v>#REF!</v>
      </c>
      <c r="H54" s="232"/>
      <c r="I54" s="232" t="e">
        <f>#REF!/10000</f>
        <v>#REF!</v>
      </c>
      <c r="J54" s="237" t="e">
        <f>#REF!</f>
        <v>#REF!</v>
      </c>
      <c r="K54" s="237" t="e">
        <f>#REF!</f>
        <v>#REF!</v>
      </c>
      <c r="L54" s="231" t="e">
        <f>#REF!</f>
        <v>#REF!</v>
      </c>
      <c r="M54" s="238" t="e">
        <f>#REF!</f>
        <v>#REF!</v>
      </c>
      <c r="N54" s="239" t="e">
        <f>#REF!</f>
        <v>#REF!</v>
      </c>
      <c r="O54" s="239" t="e">
        <f>#REF!</f>
        <v>#REF!</v>
      </c>
      <c r="P54" s="240" t="e">
        <f>#REF!/10000</f>
        <v>#REF!</v>
      </c>
      <c r="Q54" s="240" t="e">
        <f>#REF!/10000</f>
        <v>#REF!</v>
      </c>
      <c r="R54" s="243" t="e">
        <f>#REF!/10000</f>
        <v>#REF!</v>
      </c>
      <c r="S54" s="245"/>
      <c r="T54" s="231" t="e">
        <f>#REF!</f>
        <v>#REF!</v>
      </c>
      <c r="U54" s="244" t="e">
        <f>#REF!</f>
        <v>#REF!</v>
      </c>
    </row>
    <row r="55" ht="15" customHeight="1" spans="1:21">
      <c r="A55" s="230">
        <v>51</v>
      </c>
      <c r="B55" s="231" t="e">
        <f>#REF!</f>
        <v>#REF!</v>
      </c>
      <c r="C55" s="231" t="e">
        <f>#REF!</f>
        <v>#REF!</v>
      </c>
      <c r="D55" s="231" t="e">
        <f>#REF!</f>
        <v>#REF!</v>
      </c>
      <c r="E55" s="231" t="e">
        <f>#REF!</f>
        <v>#REF!</v>
      </c>
      <c r="F55" s="230">
        <v>1</v>
      </c>
      <c r="G55" s="232" t="e">
        <f>#REF!/10000</f>
        <v>#REF!</v>
      </c>
      <c r="H55" s="232"/>
      <c r="I55" s="232" t="e">
        <f>#REF!/10000</f>
        <v>#REF!</v>
      </c>
      <c r="J55" s="237" t="e">
        <f>#REF!</f>
        <v>#REF!</v>
      </c>
      <c r="K55" s="237" t="e">
        <f>#REF!</f>
        <v>#REF!</v>
      </c>
      <c r="L55" s="231" t="e">
        <f>#REF!</f>
        <v>#REF!</v>
      </c>
      <c r="M55" s="238" t="e">
        <f>#REF!</f>
        <v>#REF!</v>
      </c>
      <c r="N55" s="239" t="e">
        <f>#REF!</f>
        <v>#REF!</v>
      </c>
      <c r="O55" s="239" t="e">
        <f>#REF!</f>
        <v>#REF!</v>
      </c>
      <c r="P55" s="240" t="e">
        <f>#REF!/10000</f>
        <v>#REF!</v>
      </c>
      <c r="Q55" s="240" t="e">
        <f>#REF!/10000</f>
        <v>#REF!</v>
      </c>
      <c r="R55" s="243" t="e">
        <f>#REF!/10000</f>
        <v>#REF!</v>
      </c>
      <c r="S55" s="245"/>
      <c r="T55" s="231" t="e">
        <f>#REF!</f>
        <v>#REF!</v>
      </c>
      <c r="U55" s="244" t="e">
        <f>#REF!</f>
        <v>#REF!</v>
      </c>
    </row>
    <row r="56" ht="15" customHeight="1" spans="1:21">
      <c r="A56" s="230">
        <v>52</v>
      </c>
      <c r="B56" s="231" t="e">
        <f>#REF!</f>
        <v>#REF!</v>
      </c>
      <c r="C56" s="231" t="e">
        <f>#REF!</f>
        <v>#REF!</v>
      </c>
      <c r="D56" s="231" t="e">
        <f>#REF!</f>
        <v>#REF!</v>
      </c>
      <c r="E56" s="231" t="e">
        <f>#REF!</f>
        <v>#REF!</v>
      </c>
      <c r="F56" s="230">
        <v>1</v>
      </c>
      <c r="G56" s="232" t="e">
        <f>#REF!/10000</f>
        <v>#REF!</v>
      </c>
      <c r="H56" s="232"/>
      <c r="I56" s="232" t="e">
        <f>#REF!/10000</f>
        <v>#REF!</v>
      </c>
      <c r="J56" s="237" t="e">
        <f>#REF!</f>
        <v>#REF!</v>
      </c>
      <c r="K56" s="237" t="e">
        <f>#REF!</f>
        <v>#REF!</v>
      </c>
      <c r="L56" s="231" t="e">
        <f>#REF!</f>
        <v>#REF!</v>
      </c>
      <c r="M56" s="238" t="e">
        <f>#REF!</f>
        <v>#REF!</v>
      </c>
      <c r="N56" s="239" t="e">
        <f>#REF!</f>
        <v>#REF!</v>
      </c>
      <c r="O56" s="239" t="e">
        <f>#REF!</f>
        <v>#REF!</v>
      </c>
      <c r="P56" s="240" t="e">
        <f>#REF!/10000</f>
        <v>#REF!</v>
      </c>
      <c r="Q56" s="240" t="e">
        <f>#REF!/10000</f>
        <v>#REF!</v>
      </c>
      <c r="R56" s="243" t="e">
        <f>#REF!/10000</f>
        <v>#REF!</v>
      </c>
      <c r="S56" s="245"/>
      <c r="T56" s="231" t="e">
        <f>#REF!</f>
        <v>#REF!</v>
      </c>
      <c r="U56" s="244" t="e">
        <f>#REF!</f>
        <v>#REF!</v>
      </c>
    </row>
    <row r="57" ht="15" customHeight="1" spans="1:21">
      <c r="A57" s="230">
        <v>53</v>
      </c>
      <c r="B57" s="231" t="e">
        <f>#REF!</f>
        <v>#REF!</v>
      </c>
      <c r="C57" s="231" t="e">
        <f>#REF!</f>
        <v>#REF!</v>
      </c>
      <c r="D57" s="231" t="e">
        <f>#REF!</f>
        <v>#REF!</v>
      </c>
      <c r="E57" s="231" t="e">
        <f>#REF!</f>
        <v>#REF!</v>
      </c>
      <c r="F57" s="230">
        <v>1</v>
      </c>
      <c r="G57" s="232" t="e">
        <f>#REF!/10000</f>
        <v>#REF!</v>
      </c>
      <c r="H57" s="232"/>
      <c r="I57" s="232" t="e">
        <f>#REF!/10000</f>
        <v>#REF!</v>
      </c>
      <c r="J57" s="237" t="e">
        <f>#REF!</f>
        <v>#REF!</v>
      </c>
      <c r="K57" s="237" t="e">
        <f>#REF!</f>
        <v>#REF!</v>
      </c>
      <c r="L57" s="231" t="e">
        <f>#REF!</f>
        <v>#REF!</v>
      </c>
      <c r="M57" s="238" t="e">
        <f>#REF!</f>
        <v>#REF!</v>
      </c>
      <c r="N57" s="239" t="e">
        <f>#REF!</f>
        <v>#REF!</v>
      </c>
      <c r="O57" s="239" t="e">
        <f>#REF!</f>
        <v>#REF!</v>
      </c>
      <c r="P57" s="240" t="e">
        <f>#REF!/10000</f>
        <v>#REF!</v>
      </c>
      <c r="Q57" s="240" t="e">
        <f>#REF!/10000</f>
        <v>#REF!</v>
      </c>
      <c r="R57" s="243" t="e">
        <f>#REF!/10000</f>
        <v>#REF!</v>
      </c>
      <c r="S57" s="245"/>
      <c r="T57" s="231" t="e">
        <f>#REF!</f>
        <v>#REF!</v>
      </c>
      <c r="U57" s="244" t="e">
        <f>#REF!</f>
        <v>#REF!</v>
      </c>
    </row>
    <row r="58" ht="15" customHeight="1" spans="1:21">
      <c r="A58" s="230">
        <v>54</v>
      </c>
      <c r="B58" s="231" t="e">
        <f>#REF!</f>
        <v>#REF!</v>
      </c>
      <c r="C58" s="231" t="e">
        <f>#REF!</f>
        <v>#REF!</v>
      </c>
      <c r="D58" s="231" t="e">
        <f>#REF!</f>
        <v>#REF!</v>
      </c>
      <c r="E58" s="231" t="e">
        <f>#REF!</f>
        <v>#REF!</v>
      </c>
      <c r="F58" s="230">
        <v>1</v>
      </c>
      <c r="G58" s="232" t="e">
        <f>#REF!/10000</f>
        <v>#REF!</v>
      </c>
      <c r="H58" s="232"/>
      <c r="I58" s="232" t="e">
        <f>#REF!/10000</f>
        <v>#REF!</v>
      </c>
      <c r="J58" s="237" t="e">
        <f>#REF!</f>
        <v>#REF!</v>
      </c>
      <c r="K58" s="237" t="e">
        <f>#REF!</f>
        <v>#REF!</v>
      </c>
      <c r="L58" s="231" t="e">
        <f>#REF!</f>
        <v>#REF!</v>
      </c>
      <c r="M58" s="238" t="e">
        <f>#REF!</f>
        <v>#REF!</v>
      </c>
      <c r="N58" s="239" t="e">
        <f>#REF!</f>
        <v>#REF!</v>
      </c>
      <c r="O58" s="239" t="e">
        <f>#REF!</f>
        <v>#REF!</v>
      </c>
      <c r="P58" s="240" t="e">
        <f>#REF!/10000</f>
        <v>#REF!</v>
      </c>
      <c r="Q58" s="240" t="e">
        <f>#REF!/10000</f>
        <v>#REF!</v>
      </c>
      <c r="R58" s="243" t="e">
        <f>#REF!/10000</f>
        <v>#REF!</v>
      </c>
      <c r="S58" s="245"/>
      <c r="T58" s="231" t="e">
        <f>#REF!</f>
        <v>#REF!</v>
      </c>
      <c r="U58" s="244" t="e">
        <f>#REF!</f>
        <v>#REF!</v>
      </c>
    </row>
    <row r="59" ht="15" customHeight="1" spans="1:21">
      <c r="A59" s="230">
        <v>55</v>
      </c>
      <c r="B59" s="231" t="e">
        <f>#REF!</f>
        <v>#REF!</v>
      </c>
      <c r="C59" s="231" t="e">
        <f>#REF!</f>
        <v>#REF!</v>
      </c>
      <c r="D59" s="231" t="e">
        <f>#REF!</f>
        <v>#REF!</v>
      </c>
      <c r="E59" s="231" t="e">
        <f>#REF!</f>
        <v>#REF!</v>
      </c>
      <c r="F59" s="230">
        <v>1</v>
      </c>
      <c r="G59" s="233" t="e">
        <f>#REF!/10000</f>
        <v>#REF!</v>
      </c>
      <c r="H59" s="232"/>
      <c r="I59" s="232" t="e">
        <f>#REF!/10000</f>
        <v>#REF!</v>
      </c>
      <c r="J59" s="237" t="e">
        <f>#REF!</f>
        <v>#REF!</v>
      </c>
      <c r="K59" s="237" t="e">
        <f>#REF!</f>
        <v>#REF!</v>
      </c>
      <c r="L59" s="231" t="e">
        <f>#REF!</f>
        <v>#REF!</v>
      </c>
      <c r="M59" s="238" t="e">
        <f>#REF!</f>
        <v>#REF!</v>
      </c>
      <c r="N59" s="239" t="e">
        <f>#REF!</f>
        <v>#REF!</v>
      </c>
      <c r="O59" s="239" t="e">
        <f>#REF!</f>
        <v>#REF!</v>
      </c>
      <c r="P59" s="240" t="e">
        <f>#REF!/10000</f>
        <v>#REF!</v>
      </c>
      <c r="Q59" s="240" t="e">
        <f>#REF!/10000</f>
        <v>#REF!</v>
      </c>
      <c r="R59" s="243" t="e">
        <f>#REF!/10000</f>
        <v>#REF!</v>
      </c>
      <c r="S59" s="245"/>
      <c r="T59" s="231" t="e">
        <f>#REF!</f>
        <v>#REF!</v>
      </c>
      <c r="U59" s="244" t="e">
        <f>#REF!</f>
        <v>#REF!</v>
      </c>
    </row>
    <row r="60" ht="15" customHeight="1" spans="1:21">
      <c r="A60" s="230">
        <v>56</v>
      </c>
      <c r="B60" s="231" t="e">
        <f>#REF!</f>
        <v>#REF!</v>
      </c>
      <c r="C60" s="231" t="e">
        <f>#REF!</f>
        <v>#REF!</v>
      </c>
      <c r="D60" s="231" t="e">
        <f>#REF!</f>
        <v>#REF!</v>
      </c>
      <c r="E60" s="231" t="e">
        <f>#REF!</f>
        <v>#REF!</v>
      </c>
      <c r="F60" s="230">
        <v>1</v>
      </c>
      <c r="G60" s="232" t="e">
        <f>#REF!/10000</f>
        <v>#REF!</v>
      </c>
      <c r="H60" s="232"/>
      <c r="I60" s="232" t="e">
        <f>#REF!/10000</f>
        <v>#REF!</v>
      </c>
      <c r="J60" s="237" t="e">
        <f>#REF!</f>
        <v>#REF!</v>
      </c>
      <c r="K60" s="237" t="e">
        <f>#REF!</f>
        <v>#REF!</v>
      </c>
      <c r="L60" s="231" t="e">
        <f>#REF!</f>
        <v>#REF!</v>
      </c>
      <c r="M60" s="238" t="e">
        <f>#REF!</f>
        <v>#REF!</v>
      </c>
      <c r="N60" s="239" t="e">
        <f>#REF!</f>
        <v>#REF!</v>
      </c>
      <c r="O60" s="239" t="e">
        <f>#REF!</f>
        <v>#REF!</v>
      </c>
      <c r="P60" s="240" t="e">
        <f>#REF!/10000</f>
        <v>#REF!</v>
      </c>
      <c r="Q60" s="240" t="e">
        <f>#REF!/10000</f>
        <v>#REF!</v>
      </c>
      <c r="R60" s="243" t="e">
        <f>#REF!/10000</f>
        <v>#REF!</v>
      </c>
      <c r="S60" s="245"/>
      <c r="T60" s="231" t="e">
        <f>#REF!</f>
        <v>#REF!</v>
      </c>
      <c r="U60" s="244" t="e">
        <f>#REF!</f>
        <v>#REF!</v>
      </c>
    </row>
    <row r="61" ht="15" customHeight="1" spans="1:21">
      <c r="A61" s="230">
        <v>57</v>
      </c>
      <c r="B61" s="231" t="e">
        <f>#REF!</f>
        <v>#REF!</v>
      </c>
      <c r="C61" s="231" t="e">
        <f>#REF!</f>
        <v>#REF!</v>
      </c>
      <c r="D61" s="231" t="e">
        <f>#REF!</f>
        <v>#REF!</v>
      </c>
      <c r="E61" s="231" t="e">
        <f>#REF!</f>
        <v>#REF!</v>
      </c>
      <c r="F61" s="230">
        <v>1</v>
      </c>
      <c r="G61" s="232" t="e">
        <f>#REF!/10000</f>
        <v>#REF!</v>
      </c>
      <c r="H61" s="232"/>
      <c r="I61" s="232" t="e">
        <f>#REF!/10000</f>
        <v>#REF!</v>
      </c>
      <c r="J61" s="237" t="e">
        <f>#REF!</f>
        <v>#REF!</v>
      </c>
      <c r="K61" s="237" t="e">
        <f>#REF!</f>
        <v>#REF!</v>
      </c>
      <c r="L61" s="231" t="e">
        <f>#REF!</f>
        <v>#REF!</v>
      </c>
      <c r="M61" s="238" t="e">
        <f>#REF!</f>
        <v>#REF!</v>
      </c>
      <c r="N61" s="239" t="e">
        <f>#REF!</f>
        <v>#REF!</v>
      </c>
      <c r="O61" s="239" t="e">
        <f>#REF!</f>
        <v>#REF!</v>
      </c>
      <c r="P61" s="240" t="e">
        <f>#REF!/10000</f>
        <v>#REF!</v>
      </c>
      <c r="Q61" s="240" t="e">
        <f>#REF!/10000</f>
        <v>#REF!</v>
      </c>
      <c r="R61" s="243" t="e">
        <f>#REF!/10000</f>
        <v>#REF!</v>
      </c>
      <c r="S61" s="245"/>
      <c r="T61" s="231" t="e">
        <f>#REF!</f>
        <v>#REF!</v>
      </c>
      <c r="U61" s="244" t="e">
        <f>#REF!</f>
        <v>#REF!</v>
      </c>
    </row>
    <row r="62" ht="15" customHeight="1" spans="1:21">
      <c r="A62" s="230">
        <v>58</v>
      </c>
      <c r="B62" s="231" t="e">
        <f>#REF!</f>
        <v>#REF!</v>
      </c>
      <c r="C62" s="231" t="e">
        <f>#REF!</f>
        <v>#REF!</v>
      </c>
      <c r="D62" s="231" t="e">
        <f>#REF!</f>
        <v>#REF!</v>
      </c>
      <c r="E62" s="231" t="e">
        <f>#REF!</f>
        <v>#REF!</v>
      </c>
      <c r="F62" s="230">
        <v>1</v>
      </c>
      <c r="G62" s="232" t="e">
        <f>#REF!/10000</f>
        <v>#REF!</v>
      </c>
      <c r="H62" s="232"/>
      <c r="I62" s="232" t="e">
        <f>#REF!/10000</f>
        <v>#REF!</v>
      </c>
      <c r="J62" s="237" t="e">
        <f>#REF!</f>
        <v>#REF!</v>
      </c>
      <c r="K62" s="237" t="e">
        <f>#REF!</f>
        <v>#REF!</v>
      </c>
      <c r="L62" s="231" t="e">
        <f>#REF!</f>
        <v>#REF!</v>
      </c>
      <c r="M62" s="238" t="e">
        <f>#REF!</f>
        <v>#REF!</v>
      </c>
      <c r="N62" s="239" t="e">
        <f>#REF!</f>
        <v>#REF!</v>
      </c>
      <c r="O62" s="239" t="e">
        <f>#REF!</f>
        <v>#REF!</v>
      </c>
      <c r="P62" s="240" t="e">
        <f>#REF!/10000</f>
        <v>#REF!</v>
      </c>
      <c r="Q62" s="240" t="e">
        <f>#REF!/10000</f>
        <v>#REF!</v>
      </c>
      <c r="R62" s="243" t="e">
        <f>#REF!/10000</f>
        <v>#REF!</v>
      </c>
      <c r="S62" s="245"/>
      <c r="T62" s="231" t="e">
        <f>#REF!</f>
        <v>#REF!</v>
      </c>
      <c r="U62" s="244" t="e">
        <f>#REF!</f>
        <v>#REF!</v>
      </c>
    </row>
    <row r="63" ht="15" customHeight="1" spans="1:21">
      <c r="A63" s="230">
        <v>59</v>
      </c>
      <c r="B63" s="231" t="e">
        <f>#REF!</f>
        <v>#REF!</v>
      </c>
      <c r="C63" s="231" t="e">
        <f>#REF!</f>
        <v>#REF!</v>
      </c>
      <c r="D63" s="231" t="e">
        <f>#REF!</f>
        <v>#REF!</v>
      </c>
      <c r="E63" s="231" t="e">
        <f>#REF!</f>
        <v>#REF!</v>
      </c>
      <c r="F63" s="230">
        <v>1</v>
      </c>
      <c r="G63" s="232" t="e">
        <f>#REF!/10000</f>
        <v>#REF!</v>
      </c>
      <c r="H63" s="232"/>
      <c r="I63" s="232" t="e">
        <f>#REF!/10000</f>
        <v>#REF!</v>
      </c>
      <c r="J63" s="237" t="e">
        <f>#REF!</f>
        <v>#REF!</v>
      </c>
      <c r="K63" s="237" t="e">
        <f>#REF!</f>
        <v>#REF!</v>
      </c>
      <c r="L63" s="231" t="e">
        <f>#REF!</f>
        <v>#REF!</v>
      </c>
      <c r="M63" s="238" t="e">
        <f>#REF!</f>
        <v>#REF!</v>
      </c>
      <c r="N63" s="239" t="e">
        <f>#REF!</f>
        <v>#REF!</v>
      </c>
      <c r="O63" s="239" t="e">
        <f>#REF!</f>
        <v>#REF!</v>
      </c>
      <c r="P63" s="240" t="e">
        <f>#REF!/10000</f>
        <v>#REF!</v>
      </c>
      <c r="Q63" s="240" t="e">
        <f>#REF!/10000</f>
        <v>#REF!</v>
      </c>
      <c r="R63" s="243" t="e">
        <f>#REF!/10000</f>
        <v>#REF!</v>
      </c>
      <c r="S63" s="245"/>
      <c r="T63" s="231" t="e">
        <f>#REF!</f>
        <v>#REF!</v>
      </c>
      <c r="U63" s="244" t="e">
        <f>#REF!</f>
        <v>#REF!</v>
      </c>
    </row>
    <row r="64" ht="15" customHeight="1" spans="1:21">
      <c r="A64" s="230">
        <v>60</v>
      </c>
      <c r="B64" s="231" t="e">
        <f>#REF!</f>
        <v>#REF!</v>
      </c>
      <c r="C64" s="231" t="e">
        <f>#REF!</f>
        <v>#REF!</v>
      </c>
      <c r="D64" s="231" t="e">
        <f>#REF!</f>
        <v>#REF!</v>
      </c>
      <c r="E64" s="231" t="e">
        <f>#REF!</f>
        <v>#REF!</v>
      </c>
      <c r="F64" s="230">
        <v>1</v>
      </c>
      <c r="G64" s="232" t="e">
        <f>#REF!/10000</f>
        <v>#REF!</v>
      </c>
      <c r="H64" s="232"/>
      <c r="I64" s="232" t="e">
        <f>#REF!/10000</f>
        <v>#REF!</v>
      </c>
      <c r="J64" s="237" t="e">
        <f>#REF!</f>
        <v>#REF!</v>
      </c>
      <c r="K64" s="237" t="e">
        <f>#REF!</f>
        <v>#REF!</v>
      </c>
      <c r="L64" s="231" t="e">
        <f>#REF!</f>
        <v>#REF!</v>
      </c>
      <c r="M64" s="238" t="e">
        <f>#REF!</f>
        <v>#REF!</v>
      </c>
      <c r="N64" s="239" t="e">
        <f>#REF!</f>
        <v>#REF!</v>
      </c>
      <c r="O64" s="239" t="e">
        <f>#REF!</f>
        <v>#REF!</v>
      </c>
      <c r="P64" s="240" t="e">
        <f>#REF!/10000</f>
        <v>#REF!</v>
      </c>
      <c r="Q64" s="240" t="e">
        <f>#REF!/10000</f>
        <v>#REF!</v>
      </c>
      <c r="R64" s="243" t="e">
        <f>#REF!/10000</f>
        <v>#REF!</v>
      </c>
      <c r="S64" s="245"/>
      <c r="T64" s="231" t="e">
        <f>#REF!</f>
        <v>#REF!</v>
      </c>
      <c r="U64" s="244" t="e">
        <f>#REF!</f>
        <v>#REF!</v>
      </c>
    </row>
    <row r="65" ht="15" customHeight="1" spans="1:21">
      <c r="A65" s="230">
        <v>61</v>
      </c>
      <c r="B65" s="231" t="e">
        <f>#REF!</f>
        <v>#REF!</v>
      </c>
      <c r="C65" s="231" t="e">
        <f>#REF!</f>
        <v>#REF!</v>
      </c>
      <c r="D65" s="231" t="e">
        <f>#REF!</f>
        <v>#REF!</v>
      </c>
      <c r="E65" s="231" t="e">
        <f>#REF!</f>
        <v>#REF!</v>
      </c>
      <c r="F65" s="230">
        <v>1</v>
      </c>
      <c r="G65" s="232" t="e">
        <f>#REF!/10000</f>
        <v>#REF!</v>
      </c>
      <c r="H65" s="232"/>
      <c r="I65" s="232" t="e">
        <f>#REF!/10000</f>
        <v>#REF!</v>
      </c>
      <c r="J65" s="237" t="e">
        <f>#REF!</f>
        <v>#REF!</v>
      </c>
      <c r="K65" s="237" t="e">
        <f>#REF!</f>
        <v>#REF!</v>
      </c>
      <c r="L65" s="231" t="e">
        <f>#REF!</f>
        <v>#REF!</v>
      </c>
      <c r="M65" s="238" t="e">
        <f>#REF!</f>
        <v>#REF!</v>
      </c>
      <c r="N65" s="239" t="e">
        <f>#REF!</f>
        <v>#REF!</v>
      </c>
      <c r="O65" s="239" t="e">
        <f>#REF!</f>
        <v>#REF!</v>
      </c>
      <c r="P65" s="240" t="e">
        <f>#REF!/10000</f>
        <v>#REF!</v>
      </c>
      <c r="Q65" s="240" t="e">
        <f>#REF!/10000</f>
        <v>#REF!</v>
      </c>
      <c r="R65" s="243" t="e">
        <f>#REF!/10000</f>
        <v>#REF!</v>
      </c>
      <c r="S65" s="245"/>
      <c r="T65" s="231" t="e">
        <f>#REF!</f>
        <v>#REF!</v>
      </c>
      <c r="U65" s="244" t="e">
        <f>#REF!</f>
        <v>#REF!</v>
      </c>
    </row>
    <row r="66" ht="15" customHeight="1" spans="1:21">
      <c r="A66" s="230">
        <v>62</v>
      </c>
      <c r="B66" s="231" t="e">
        <f>#REF!</f>
        <v>#REF!</v>
      </c>
      <c r="C66" s="231" t="e">
        <f>#REF!</f>
        <v>#REF!</v>
      </c>
      <c r="D66" s="231" t="e">
        <f>#REF!</f>
        <v>#REF!</v>
      </c>
      <c r="E66" s="231" t="e">
        <f>#REF!</f>
        <v>#REF!</v>
      </c>
      <c r="F66" s="230">
        <v>1</v>
      </c>
      <c r="G66" s="232" t="e">
        <f>#REF!/10000</f>
        <v>#REF!</v>
      </c>
      <c r="H66" s="232"/>
      <c r="I66" s="232" t="e">
        <f>#REF!/10000</f>
        <v>#REF!</v>
      </c>
      <c r="J66" s="237" t="e">
        <f>#REF!</f>
        <v>#REF!</v>
      </c>
      <c r="K66" s="237" t="e">
        <f>#REF!</f>
        <v>#REF!</v>
      </c>
      <c r="L66" s="231" t="e">
        <f>#REF!</f>
        <v>#REF!</v>
      </c>
      <c r="M66" s="238" t="e">
        <f>#REF!</f>
        <v>#REF!</v>
      </c>
      <c r="N66" s="239" t="e">
        <f>#REF!</f>
        <v>#REF!</v>
      </c>
      <c r="O66" s="239" t="e">
        <f>#REF!</f>
        <v>#REF!</v>
      </c>
      <c r="P66" s="240" t="e">
        <f>#REF!/10000</f>
        <v>#REF!</v>
      </c>
      <c r="Q66" s="240" t="e">
        <f>#REF!/10000</f>
        <v>#REF!</v>
      </c>
      <c r="R66" s="243" t="e">
        <f>#REF!/10000</f>
        <v>#REF!</v>
      </c>
      <c r="S66" s="245"/>
      <c r="T66" s="231" t="e">
        <f>#REF!</f>
        <v>#REF!</v>
      </c>
      <c r="U66" s="244" t="e">
        <f>#REF!</f>
        <v>#REF!</v>
      </c>
    </row>
    <row r="67" ht="15" customHeight="1" spans="1:21">
      <c r="A67" s="230">
        <v>63</v>
      </c>
      <c r="B67" s="231" t="e">
        <f>#REF!</f>
        <v>#REF!</v>
      </c>
      <c r="C67" s="231" t="e">
        <f>#REF!</f>
        <v>#REF!</v>
      </c>
      <c r="D67" s="231" t="e">
        <f>#REF!</f>
        <v>#REF!</v>
      </c>
      <c r="E67" s="231" t="e">
        <f>#REF!</f>
        <v>#REF!</v>
      </c>
      <c r="F67" s="230">
        <v>1</v>
      </c>
      <c r="G67" s="232" t="e">
        <f>#REF!/10000</f>
        <v>#REF!</v>
      </c>
      <c r="H67" s="232"/>
      <c r="I67" s="232" t="e">
        <f>#REF!/10000</f>
        <v>#REF!</v>
      </c>
      <c r="J67" s="237" t="e">
        <f>#REF!</f>
        <v>#REF!</v>
      </c>
      <c r="K67" s="237" t="e">
        <f>#REF!</f>
        <v>#REF!</v>
      </c>
      <c r="L67" s="231" t="e">
        <f>#REF!</f>
        <v>#REF!</v>
      </c>
      <c r="M67" s="238" t="e">
        <f>#REF!</f>
        <v>#REF!</v>
      </c>
      <c r="N67" s="239" t="e">
        <f>#REF!</f>
        <v>#REF!</v>
      </c>
      <c r="O67" s="239" t="e">
        <f>#REF!</f>
        <v>#REF!</v>
      </c>
      <c r="P67" s="240" t="e">
        <f>#REF!/10000</f>
        <v>#REF!</v>
      </c>
      <c r="Q67" s="240" t="e">
        <f>#REF!/10000</f>
        <v>#REF!</v>
      </c>
      <c r="R67" s="243" t="e">
        <f>#REF!/10000</f>
        <v>#REF!</v>
      </c>
      <c r="S67" s="245"/>
      <c r="T67" s="231" t="e">
        <f>#REF!</f>
        <v>#REF!</v>
      </c>
      <c r="U67" s="244" t="e">
        <f>#REF!</f>
        <v>#REF!</v>
      </c>
    </row>
    <row r="68" ht="15" customHeight="1" spans="1:21">
      <c r="A68" s="230">
        <v>64</v>
      </c>
      <c r="B68" s="231" t="e">
        <f>#REF!</f>
        <v>#REF!</v>
      </c>
      <c r="C68" s="231" t="e">
        <f>#REF!</f>
        <v>#REF!</v>
      </c>
      <c r="D68" s="231" t="e">
        <f>#REF!</f>
        <v>#REF!</v>
      </c>
      <c r="E68" s="231" t="e">
        <f>#REF!</f>
        <v>#REF!</v>
      </c>
      <c r="F68" s="230">
        <v>1</v>
      </c>
      <c r="G68" s="232" t="e">
        <f>#REF!/10000</f>
        <v>#REF!</v>
      </c>
      <c r="H68" s="232"/>
      <c r="I68" s="232" t="e">
        <f>#REF!/10000</f>
        <v>#REF!</v>
      </c>
      <c r="J68" s="237" t="e">
        <f>#REF!</f>
        <v>#REF!</v>
      </c>
      <c r="K68" s="237" t="e">
        <f>#REF!</f>
        <v>#REF!</v>
      </c>
      <c r="L68" s="231" t="e">
        <f>#REF!</f>
        <v>#REF!</v>
      </c>
      <c r="M68" s="238" t="e">
        <f>#REF!</f>
        <v>#REF!</v>
      </c>
      <c r="N68" s="239" t="e">
        <f>#REF!</f>
        <v>#REF!</v>
      </c>
      <c r="O68" s="239" t="e">
        <f>#REF!</f>
        <v>#REF!</v>
      </c>
      <c r="P68" s="240" t="e">
        <f>#REF!/10000</f>
        <v>#REF!</v>
      </c>
      <c r="Q68" s="240" t="e">
        <f>#REF!/10000</f>
        <v>#REF!</v>
      </c>
      <c r="R68" s="243" t="e">
        <f>#REF!/10000</f>
        <v>#REF!</v>
      </c>
      <c r="S68" s="245"/>
      <c r="T68" s="231" t="e">
        <f>#REF!</f>
        <v>#REF!</v>
      </c>
      <c r="U68" s="244" t="e">
        <f>#REF!</f>
        <v>#REF!</v>
      </c>
    </row>
    <row r="69" ht="15" customHeight="1" spans="1:21">
      <c r="A69" s="230">
        <v>65</v>
      </c>
      <c r="B69" s="231" t="e">
        <f>#REF!</f>
        <v>#REF!</v>
      </c>
      <c r="C69" s="231" t="e">
        <f>#REF!</f>
        <v>#REF!</v>
      </c>
      <c r="D69" s="231" t="e">
        <f>#REF!</f>
        <v>#REF!</v>
      </c>
      <c r="E69" s="231" t="e">
        <f>#REF!</f>
        <v>#REF!</v>
      </c>
      <c r="F69" s="230">
        <v>1</v>
      </c>
      <c r="G69" s="232" t="e">
        <f>#REF!/10000</f>
        <v>#REF!</v>
      </c>
      <c r="H69" s="232"/>
      <c r="I69" s="232" t="e">
        <f>#REF!/10000</f>
        <v>#REF!</v>
      </c>
      <c r="J69" s="237" t="e">
        <f>#REF!</f>
        <v>#REF!</v>
      </c>
      <c r="K69" s="237" t="e">
        <f>#REF!</f>
        <v>#REF!</v>
      </c>
      <c r="L69" s="231" t="e">
        <f>#REF!</f>
        <v>#REF!</v>
      </c>
      <c r="M69" s="238" t="e">
        <f>#REF!</f>
        <v>#REF!</v>
      </c>
      <c r="N69" s="239" t="e">
        <f>#REF!</f>
        <v>#REF!</v>
      </c>
      <c r="O69" s="239" t="e">
        <f>#REF!</f>
        <v>#REF!</v>
      </c>
      <c r="P69" s="240" t="e">
        <f>#REF!/10000</f>
        <v>#REF!</v>
      </c>
      <c r="Q69" s="240" t="e">
        <f>#REF!/10000</f>
        <v>#REF!</v>
      </c>
      <c r="R69" s="243" t="e">
        <f>#REF!/10000</f>
        <v>#REF!</v>
      </c>
      <c r="S69" s="245"/>
      <c r="T69" s="231" t="e">
        <f>#REF!</f>
        <v>#REF!</v>
      </c>
      <c r="U69" s="244" t="e">
        <f>#REF!</f>
        <v>#REF!</v>
      </c>
    </row>
    <row r="70" ht="15" customHeight="1" spans="1:21">
      <c r="A70" s="230">
        <v>66</v>
      </c>
      <c r="B70" s="231" t="e">
        <f>#REF!</f>
        <v>#REF!</v>
      </c>
      <c r="C70" s="231" t="e">
        <f>#REF!</f>
        <v>#REF!</v>
      </c>
      <c r="D70" s="231" t="e">
        <f>#REF!</f>
        <v>#REF!</v>
      </c>
      <c r="E70" s="231" t="e">
        <f>#REF!</f>
        <v>#REF!</v>
      </c>
      <c r="F70" s="230">
        <v>1</v>
      </c>
      <c r="G70" s="232" t="e">
        <f>#REF!/10000</f>
        <v>#REF!</v>
      </c>
      <c r="H70" s="232"/>
      <c r="I70" s="232" t="e">
        <f>#REF!/10000</f>
        <v>#REF!</v>
      </c>
      <c r="J70" s="237" t="e">
        <f>#REF!</f>
        <v>#REF!</v>
      </c>
      <c r="K70" s="237" t="e">
        <f>#REF!</f>
        <v>#REF!</v>
      </c>
      <c r="L70" s="231" t="e">
        <f>#REF!</f>
        <v>#REF!</v>
      </c>
      <c r="M70" s="238" t="e">
        <f>#REF!</f>
        <v>#REF!</v>
      </c>
      <c r="N70" s="239" t="e">
        <f>#REF!</f>
        <v>#REF!</v>
      </c>
      <c r="O70" s="239" t="e">
        <f>#REF!</f>
        <v>#REF!</v>
      </c>
      <c r="P70" s="240" t="e">
        <f>#REF!/10000</f>
        <v>#REF!</v>
      </c>
      <c r="Q70" s="240" t="e">
        <f>#REF!/10000</f>
        <v>#REF!</v>
      </c>
      <c r="R70" s="243" t="e">
        <f>#REF!/10000</f>
        <v>#REF!</v>
      </c>
      <c r="S70" s="245"/>
      <c r="T70" s="231" t="e">
        <f>#REF!</f>
        <v>#REF!</v>
      </c>
      <c r="U70" s="244" t="e">
        <f>#REF!</f>
        <v>#REF!</v>
      </c>
    </row>
    <row r="71" ht="15" customHeight="1" spans="1:21">
      <c r="A71" s="230">
        <v>67</v>
      </c>
      <c r="B71" s="231" t="e">
        <f>#REF!</f>
        <v>#REF!</v>
      </c>
      <c r="C71" s="231" t="e">
        <f>#REF!</f>
        <v>#REF!</v>
      </c>
      <c r="D71" s="231" t="e">
        <f>#REF!</f>
        <v>#REF!</v>
      </c>
      <c r="E71" s="231" t="e">
        <f>#REF!</f>
        <v>#REF!</v>
      </c>
      <c r="F71" s="230">
        <v>1</v>
      </c>
      <c r="G71" s="232" t="e">
        <f>#REF!/10000</f>
        <v>#REF!</v>
      </c>
      <c r="H71" s="232"/>
      <c r="I71" s="232" t="e">
        <f>#REF!/10000</f>
        <v>#REF!</v>
      </c>
      <c r="J71" s="237" t="e">
        <f>#REF!</f>
        <v>#REF!</v>
      </c>
      <c r="K71" s="237" t="e">
        <f>#REF!</f>
        <v>#REF!</v>
      </c>
      <c r="L71" s="231" t="e">
        <f>#REF!</f>
        <v>#REF!</v>
      </c>
      <c r="M71" s="238" t="e">
        <f>#REF!</f>
        <v>#REF!</v>
      </c>
      <c r="N71" s="239" t="e">
        <f>#REF!</f>
        <v>#REF!</v>
      </c>
      <c r="O71" s="239" t="e">
        <f>#REF!</f>
        <v>#REF!</v>
      </c>
      <c r="P71" s="240" t="e">
        <f>#REF!/10000</f>
        <v>#REF!</v>
      </c>
      <c r="Q71" s="240" t="e">
        <f>#REF!/10000</f>
        <v>#REF!</v>
      </c>
      <c r="R71" s="243" t="e">
        <f>#REF!/10000</f>
        <v>#REF!</v>
      </c>
      <c r="S71" s="245"/>
      <c r="T71" s="231" t="e">
        <f>#REF!</f>
        <v>#REF!</v>
      </c>
      <c r="U71" s="244" t="e">
        <f>#REF!</f>
        <v>#REF!</v>
      </c>
    </row>
    <row r="72" ht="15" customHeight="1" spans="1:21">
      <c r="A72" s="230">
        <v>68</v>
      </c>
      <c r="B72" s="231" t="e">
        <f>#REF!</f>
        <v>#REF!</v>
      </c>
      <c r="C72" s="231" t="e">
        <f>#REF!</f>
        <v>#REF!</v>
      </c>
      <c r="D72" s="231" t="e">
        <f>#REF!</f>
        <v>#REF!</v>
      </c>
      <c r="E72" s="231" t="e">
        <f>#REF!</f>
        <v>#REF!</v>
      </c>
      <c r="F72" s="230">
        <v>1</v>
      </c>
      <c r="G72" s="232" t="e">
        <f>#REF!/10000</f>
        <v>#REF!</v>
      </c>
      <c r="H72" s="232"/>
      <c r="I72" s="232" t="e">
        <f>#REF!/10000</f>
        <v>#REF!</v>
      </c>
      <c r="J72" s="237" t="e">
        <f>#REF!</f>
        <v>#REF!</v>
      </c>
      <c r="K72" s="237" t="e">
        <f>#REF!</f>
        <v>#REF!</v>
      </c>
      <c r="L72" s="231" t="e">
        <f>#REF!</f>
        <v>#REF!</v>
      </c>
      <c r="M72" s="238" t="e">
        <f>#REF!</f>
        <v>#REF!</v>
      </c>
      <c r="N72" s="239" t="e">
        <f>#REF!</f>
        <v>#REF!</v>
      </c>
      <c r="O72" s="239" t="e">
        <f>#REF!</f>
        <v>#REF!</v>
      </c>
      <c r="P72" s="240" t="e">
        <f>#REF!/10000</f>
        <v>#REF!</v>
      </c>
      <c r="Q72" s="240" t="e">
        <f>#REF!/10000</f>
        <v>#REF!</v>
      </c>
      <c r="R72" s="243" t="e">
        <f>#REF!/10000</f>
        <v>#REF!</v>
      </c>
      <c r="S72" s="245"/>
      <c r="T72" s="231" t="e">
        <f>#REF!</f>
        <v>#REF!</v>
      </c>
      <c r="U72" s="244" t="e">
        <f>#REF!</f>
        <v>#REF!</v>
      </c>
    </row>
    <row r="73" ht="15" customHeight="1" spans="1:21">
      <c r="A73" s="230">
        <v>69</v>
      </c>
      <c r="B73" s="231" t="e">
        <f>#REF!</f>
        <v>#REF!</v>
      </c>
      <c r="C73" s="231" t="e">
        <f>#REF!</f>
        <v>#REF!</v>
      </c>
      <c r="D73" s="231" t="e">
        <f>#REF!</f>
        <v>#REF!</v>
      </c>
      <c r="E73" s="231" t="e">
        <f>#REF!</f>
        <v>#REF!</v>
      </c>
      <c r="F73" s="230">
        <v>1</v>
      </c>
      <c r="G73" s="233" t="e">
        <f>#REF!/10000</f>
        <v>#REF!</v>
      </c>
      <c r="H73" s="232"/>
      <c r="I73" s="232" t="e">
        <f>#REF!/10000</f>
        <v>#REF!</v>
      </c>
      <c r="J73" s="237" t="e">
        <f>#REF!</f>
        <v>#REF!</v>
      </c>
      <c r="K73" s="237" t="e">
        <f>#REF!</f>
        <v>#REF!</v>
      </c>
      <c r="L73" s="231" t="e">
        <f>#REF!</f>
        <v>#REF!</v>
      </c>
      <c r="M73" s="238" t="e">
        <f>#REF!</f>
        <v>#REF!</v>
      </c>
      <c r="N73" s="239" t="e">
        <f>#REF!</f>
        <v>#REF!</v>
      </c>
      <c r="O73" s="239" t="e">
        <f>#REF!</f>
        <v>#REF!</v>
      </c>
      <c r="P73" s="240" t="e">
        <f>#REF!/10000</f>
        <v>#REF!</v>
      </c>
      <c r="Q73" s="240" t="e">
        <f>#REF!/10000</f>
        <v>#REF!</v>
      </c>
      <c r="R73" s="243" t="e">
        <f>#REF!/10000</f>
        <v>#REF!</v>
      </c>
      <c r="S73" s="245"/>
      <c r="T73" s="231" t="e">
        <f>#REF!</f>
        <v>#REF!</v>
      </c>
      <c r="U73" s="244" t="e">
        <f>#REF!</f>
        <v>#REF!</v>
      </c>
    </row>
    <row r="74" ht="15" customHeight="1" spans="1:21">
      <c r="A74" s="230">
        <v>70</v>
      </c>
      <c r="B74" s="231" t="e">
        <f>#REF!</f>
        <v>#REF!</v>
      </c>
      <c r="C74" s="231" t="e">
        <f>#REF!</f>
        <v>#REF!</v>
      </c>
      <c r="D74" s="231" t="e">
        <f>#REF!</f>
        <v>#REF!</v>
      </c>
      <c r="E74" s="231" t="e">
        <f>#REF!</f>
        <v>#REF!</v>
      </c>
      <c r="F74" s="230">
        <v>1</v>
      </c>
      <c r="G74" s="232" t="e">
        <f>#REF!/10000</f>
        <v>#REF!</v>
      </c>
      <c r="H74" s="232"/>
      <c r="I74" s="232" t="e">
        <f>#REF!/10000</f>
        <v>#REF!</v>
      </c>
      <c r="J74" s="237" t="e">
        <f>#REF!</f>
        <v>#REF!</v>
      </c>
      <c r="K74" s="237" t="e">
        <f>#REF!</f>
        <v>#REF!</v>
      </c>
      <c r="L74" s="231" t="e">
        <f>#REF!</f>
        <v>#REF!</v>
      </c>
      <c r="M74" s="238" t="e">
        <f>#REF!</f>
        <v>#REF!</v>
      </c>
      <c r="N74" s="239" t="e">
        <f>#REF!</f>
        <v>#REF!</v>
      </c>
      <c r="O74" s="239" t="e">
        <f>#REF!</f>
        <v>#REF!</v>
      </c>
      <c r="P74" s="240" t="e">
        <f>#REF!/10000</f>
        <v>#REF!</v>
      </c>
      <c r="Q74" s="240" t="e">
        <f>#REF!/10000</f>
        <v>#REF!</v>
      </c>
      <c r="R74" s="243" t="e">
        <f>#REF!/10000</f>
        <v>#REF!</v>
      </c>
      <c r="S74" s="245"/>
      <c r="T74" s="231" t="e">
        <f>#REF!</f>
        <v>#REF!</v>
      </c>
      <c r="U74" s="244" t="e">
        <f>#REF!</f>
        <v>#REF!</v>
      </c>
    </row>
    <row r="75" ht="15" customHeight="1" spans="1:21">
      <c r="A75" s="230">
        <v>71</v>
      </c>
      <c r="B75" s="231" t="e">
        <f>#REF!</f>
        <v>#REF!</v>
      </c>
      <c r="C75" s="231" t="e">
        <f>#REF!</f>
        <v>#REF!</v>
      </c>
      <c r="D75" s="231" t="e">
        <f>#REF!</f>
        <v>#REF!</v>
      </c>
      <c r="E75" s="231" t="e">
        <f>#REF!</f>
        <v>#REF!</v>
      </c>
      <c r="F75" s="230">
        <v>1</v>
      </c>
      <c r="G75" s="232" t="e">
        <f>#REF!/10000</f>
        <v>#REF!</v>
      </c>
      <c r="H75" s="232"/>
      <c r="I75" s="232" t="e">
        <f>#REF!/10000</f>
        <v>#REF!</v>
      </c>
      <c r="J75" s="237" t="e">
        <f>#REF!</f>
        <v>#REF!</v>
      </c>
      <c r="K75" s="237" t="e">
        <f>#REF!</f>
        <v>#REF!</v>
      </c>
      <c r="L75" s="231" t="e">
        <f>#REF!</f>
        <v>#REF!</v>
      </c>
      <c r="M75" s="238" t="e">
        <f>#REF!</f>
        <v>#REF!</v>
      </c>
      <c r="N75" s="239" t="e">
        <f>#REF!</f>
        <v>#REF!</v>
      </c>
      <c r="O75" s="239" t="e">
        <f>#REF!</f>
        <v>#REF!</v>
      </c>
      <c r="P75" s="240" t="e">
        <f>#REF!/10000</f>
        <v>#REF!</v>
      </c>
      <c r="Q75" s="240" t="e">
        <f>#REF!/10000</f>
        <v>#REF!</v>
      </c>
      <c r="R75" s="243" t="e">
        <f>#REF!/10000</f>
        <v>#REF!</v>
      </c>
      <c r="S75" s="245"/>
      <c r="T75" s="231" t="e">
        <f>#REF!</f>
        <v>#REF!</v>
      </c>
      <c r="U75" s="244" t="e">
        <f>#REF!</f>
        <v>#REF!</v>
      </c>
    </row>
    <row r="76" ht="15" customHeight="1" spans="1:21">
      <c r="A76" s="230">
        <v>72</v>
      </c>
      <c r="B76" s="231" t="e">
        <f>#REF!</f>
        <v>#REF!</v>
      </c>
      <c r="C76" s="231" t="e">
        <f>#REF!</f>
        <v>#REF!</v>
      </c>
      <c r="D76" s="231" t="e">
        <f>#REF!</f>
        <v>#REF!</v>
      </c>
      <c r="E76" s="231" t="e">
        <f>#REF!</f>
        <v>#REF!</v>
      </c>
      <c r="F76" s="230">
        <v>1</v>
      </c>
      <c r="G76" s="232" t="e">
        <f>#REF!/10000</f>
        <v>#REF!</v>
      </c>
      <c r="H76" s="232"/>
      <c r="I76" s="232" t="e">
        <f>#REF!/10000</f>
        <v>#REF!</v>
      </c>
      <c r="J76" s="237" t="e">
        <f>#REF!</f>
        <v>#REF!</v>
      </c>
      <c r="K76" s="237" t="e">
        <f>#REF!</f>
        <v>#REF!</v>
      </c>
      <c r="L76" s="231" t="e">
        <f>#REF!</f>
        <v>#REF!</v>
      </c>
      <c r="M76" s="238" t="e">
        <f>#REF!</f>
        <v>#REF!</v>
      </c>
      <c r="N76" s="239" t="e">
        <f>#REF!</f>
        <v>#REF!</v>
      </c>
      <c r="O76" s="239" t="e">
        <f>#REF!</f>
        <v>#REF!</v>
      </c>
      <c r="P76" s="240" t="e">
        <f>#REF!/10000</f>
        <v>#REF!</v>
      </c>
      <c r="Q76" s="240" t="e">
        <f>#REF!/10000</f>
        <v>#REF!</v>
      </c>
      <c r="R76" s="243" t="e">
        <f>#REF!/10000</f>
        <v>#REF!</v>
      </c>
      <c r="S76" s="245"/>
      <c r="T76" s="231" t="e">
        <f>#REF!</f>
        <v>#REF!</v>
      </c>
      <c r="U76" s="244" t="e">
        <f>#REF!</f>
        <v>#REF!</v>
      </c>
    </row>
    <row r="77" ht="15" customHeight="1" spans="1:21">
      <c r="A77" s="230">
        <v>73</v>
      </c>
      <c r="B77" s="231" t="e">
        <f>#REF!</f>
        <v>#REF!</v>
      </c>
      <c r="C77" s="231" t="e">
        <f>#REF!</f>
        <v>#REF!</v>
      </c>
      <c r="D77" s="231" t="e">
        <f>#REF!</f>
        <v>#REF!</v>
      </c>
      <c r="E77" s="231" t="e">
        <f>#REF!</f>
        <v>#REF!</v>
      </c>
      <c r="F77" s="230">
        <v>1</v>
      </c>
      <c r="G77" s="232" t="e">
        <f>#REF!/10000</f>
        <v>#REF!</v>
      </c>
      <c r="H77" s="232"/>
      <c r="I77" s="232" t="e">
        <f>#REF!/10000</f>
        <v>#REF!</v>
      </c>
      <c r="J77" s="237" t="e">
        <f>#REF!</f>
        <v>#REF!</v>
      </c>
      <c r="K77" s="237" t="e">
        <f>#REF!</f>
        <v>#REF!</v>
      </c>
      <c r="L77" s="231" t="e">
        <f>#REF!</f>
        <v>#REF!</v>
      </c>
      <c r="M77" s="238" t="e">
        <f>#REF!</f>
        <v>#REF!</v>
      </c>
      <c r="N77" s="239" t="e">
        <f>#REF!</f>
        <v>#REF!</v>
      </c>
      <c r="O77" s="239" t="e">
        <f>#REF!</f>
        <v>#REF!</v>
      </c>
      <c r="P77" s="240" t="e">
        <f>#REF!/10000</f>
        <v>#REF!</v>
      </c>
      <c r="Q77" s="240" t="e">
        <f>#REF!/10000</f>
        <v>#REF!</v>
      </c>
      <c r="R77" s="243" t="e">
        <f>#REF!/10000</f>
        <v>#REF!</v>
      </c>
      <c r="S77" s="245"/>
      <c r="T77" s="231" t="e">
        <f>#REF!</f>
        <v>#REF!</v>
      </c>
      <c r="U77" s="244" t="e">
        <f>#REF!</f>
        <v>#REF!</v>
      </c>
    </row>
    <row r="78" ht="15" customHeight="1" spans="1:21">
      <c r="A78" s="230">
        <v>74</v>
      </c>
      <c r="B78" s="231" t="e">
        <f>#REF!</f>
        <v>#REF!</v>
      </c>
      <c r="C78" s="231" t="e">
        <f>#REF!</f>
        <v>#REF!</v>
      </c>
      <c r="D78" s="231" t="e">
        <f>#REF!</f>
        <v>#REF!</v>
      </c>
      <c r="E78" s="231" t="e">
        <f>#REF!</f>
        <v>#REF!</v>
      </c>
      <c r="F78" s="230">
        <v>1</v>
      </c>
      <c r="G78" s="232" t="e">
        <f>#REF!/10000</f>
        <v>#REF!</v>
      </c>
      <c r="H78" s="232"/>
      <c r="I78" s="232" t="e">
        <f>#REF!/10000</f>
        <v>#REF!</v>
      </c>
      <c r="J78" s="237" t="e">
        <f>#REF!</f>
        <v>#REF!</v>
      </c>
      <c r="K78" s="237" t="e">
        <f>#REF!</f>
        <v>#REF!</v>
      </c>
      <c r="L78" s="231" t="e">
        <f>#REF!</f>
        <v>#REF!</v>
      </c>
      <c r="M78" s="238" t="e">
        <f>#REF!</f>
        <v>#REF!</v>
      </c>
      <c r="N78" s="239" t="e">
        <f>#REF!</f>
        <v>#REF!</v>
      </c>
      <c r="O78" s="239" t="e">
        <f>#REF!</f>
        <v>#REF!</v>
      </c>
      <c r="P78" s="240" t="e">
        <f>#REF!/10000</f>
        <v>#REF!</v>
      </c>
      <c r="Q78" s="240" t="e">
        <f>#REF!/10000</f>
        <v>#REF!</v>
      </c>
      <c r="R78" s="243" t="e">
        <f>#REF!/10000</f>
        <v>#REF!</v>
      </c>
      <c r="S78" s="245"/>
      <c r="T78" s="231" t="e">
        <f>#REF!</f>
        <v>#REF!</v>
      </c>
      <c r="U78" s="244" t="e">
        <f>#REF!</f>
        <v>#REF!</v>
      </c>
    </row>
    <row r="79" ht="15" customHeight="1" spans="1:21">
      <c r="A79" s="230">
        <v>75</v>
      </c>
      <c r="B79" s="231" t="e">
        <f>#REF!</f>
        <v>#REF!</v>
      </c>
      <c r="C79" s="231" t="e">
        <f>#REF!</f>
        <v>#REF!</v>
      </c>
      <c r="D79" s="231" t="e">
        <f>#REF!</f>
        <v>#REF!</v>
      </c>
      <c r="E79" s="231" t="e">
        <f>#REF!</f>
        <v>#REF!</v>
      </c>
      <c r="F79" s="230">
        <v>1</v>
      </c>
      <c r="G79" s="232" t="e">
        <f>#REF!/10000</f>
        <v>#REF!</v>
      </c>
      <c r="H79" s="232"/>
      <c r="I79" s="232" t="e">
        <f>#REF!/10000</f>
        <v>#REF!</v>
      </c>
      <c r="J79" s="237" t="e">
        <f>#REF!</f>
        <v>#REF!</v>
      </c>
      <c r="K79" s="237" t="e">
        <f>#REF!</f>
        <v>#REF!</v>
      </c>
      <c r="L79" s="231" t="e">
        <f>#REF!</f>
        <v>#REF!</v>
      </c>
      <c r="M79" s="238" t="e">
        <f>#REF!</f>
        <v>#REF!</v>
      </c>
      <c r="N79" s="239" t="e">
        <f>#REF!</f>
        <v>#REF!</v>
      </c>
      <c r="O79" s="239" t="e">
        <f>#REF!</f>
        <v>#REF!</v>
      </c>
      <c r="P79" s="240" t="e">
        <f>#REF!/10000</f>
        <v>#REF!</v>
      </c>
      <c r="Q79" s="240" t="e">
        <f>#REF!/10000</f>
        <v>#REF!</v>
      </c>
      <c r="R79" s="243" t="e">
        <f>#REF!/10000</f>
        <v>#REF!</v>
      </c>
      <c r="S79" s="245"/>
      <c r="T79" s="231" t="e">
        <f>#REF!</f>
        <v>#REF!</v>
      </c>
      <c r="U79" s="244" t="e">
        <f>#REF!</f>
        <v>#REF!</v>
      </c>
    </row>
    <row r="80" ht="15" customHeight="1" spans="1:21">
      <c r="A80" s="230">
        <v>76</v>
      </c>
      <c r="B80" s="231" t="e">
        <f>#REF!</f>
        <v>#REF!</v>
      </c>
      <c r="C80" s="231" t="e">
        <f>#REF!</f>
        <v>#REF!</v>
      </c>
      <c r="D80" s="231" t="e">
        <f>#REF!</f>
        <v>#REF!</v>
      </c>
      <c r="E80" s="231" t="e">
        <f>#REF!</f>
        <v>#REF!</v>
      </c>
      <c r="F80" s="230">
        <v>1</v>
      </c>
      <c r="G80" s="232" t="e">
        <f>#REF!/10000</f>
        <v>#REF!</v>
      </c>
      <c r="H80" s="232"/>
      <c r="I80" s="232" t="e">
        <f>#REF!/10000</f>
        <v>#REF!</v>
      </c>
      <c r="J80" s="237" t="e">
        <f>#REF!</f>
        <v>#REF!</v>
      </c>
      <c r="K80" s="237" t="e">
        <f>#REF!</f>
        <v>#REF!</v>
      </c>
      <c r="L80" s="231" t="e">
        <f>#REF!</f>
        <v>#REF!</v>
      </c>
      <c r="M80" s="238" t="e">
        <f>#REF!</f>
        <v>#REF!</v>
      </c>
      <c r="N80" s="239" t="e">
        <f>#REF!</f>
        <v>#REF!</v>
      </c>
      <c r="O80" s="239" t="e">
        <f>#REF!</f>
        <v>#REF!</v>
      </c>
      <c r="P80" s="240" t="e">
        <f>#REF!/10000</f>
        <v>#REF!</v>
      </c>
      <c r="Q80" s="240" t="e">
        <f>#REF!/10000</f>
        <v>#REF!</v>
      </c>
      <c r="R80" s="243" t="e">
        <f>#REF!/10000</f>
        <v>#REF!</v>
      </c>
      <c r="S80" s="245"/>
      <c r="T80" s="231" t="e">
        <f>#REF!</f>
        <v>#REF!</v>
      </c>
      <c r="U80" s="244" t="e">
        <f>#REF!</f>
        <v>#REF!</v>
      </c>
    </row>
    <row r="81" ht="15" customHeight="1" spans="1:21">
      <c r="A81" s="230">
        <v>77</v>
      </c>
      <c r="B81" s="231" t="e">
        <f>#REF!</f>
        <v>#REF!</v>
      </c>
      <c r="C81" s="231" t="e">
        <f>#REF!</f>
        <v>#REF!</v>
      </c>
      <c r="D81" s="231" t="e">
        <f>#REF!</f>
        <v>#REF!</v>
      </c>
      <c r="E81" s="231" t="e">
        <f>#REF!</f>
        <v>#REF!</v>
      </c>
      <c r="F81" s="230">
        <v>1</v>
      </c>
      <c r="G81" s="232" t="e">
        <f>#REF!/10000</f>
        <v>#REF!</v>
      </c>
      <c r="H81" s="232"/>
      <c r="I81" s="232" t="e">
        <f>#REF!/10000</f>
        <v>#REF!</v>
      </c>
      <c r="J81" s="237" t="e">
        <f>#REF!</f>
        <v>#REF!</v>
      </c>
      <c r="K81" s="237" t="e">
        <f>#REF!</f>
        <v>#REF!</v>
      </c>
      <c r="L81" s="231" t="e">
        <f>#REF!</f>
        <v>#REF!</v>
      </c>
      <c r="M81" s="238" t="e">
        <f>#REF!</f>
        <v>#REF!</v>
      </c>
      <c r="N81" s="239" t="e">
        <f>#REF!</f>
        <v>#REF!</v>
      </c>
      <c r="O81" s="239" t="e">
        <f>#REF!</f>
        <v>#REF!</v>
      </c>
      <c r="P81" s="240" t="e">
        <f>#REF!/10000</f>
        <v>#REF!</v>
      </c>
      <c r="Q81" s="240" t="e">
        <f>#REF!/10000</f>
        <v>#REF!</v>
      </c>
      <c r="R81" s="243" t="e">
        <f>#REF!/10000</f>
        <v>#REF!</v>
      </c>
      <c r="S81" s="245"/>
      <c r="T81" s="231" t="e">
        <f>#REF!</f>
        <v>#REF!</v>
      </c>
      <c r="U81" s="244" t="e">
        <f>#REF!</f>
        <v>#REF!</v>
      </c>
    </row>
    <row r="82" ht="15" customHeight="1" spans="1:21">
      <c r="A82" s="230">
        <v>78</v>
      </c>
      <c r="B82" s="231" t="e">
        <f>#REF!</f>
        <v>#REF!</v>
      </c>
      <c r="C82" s="231" t="e">
        <f>#REF!</f>
        <v>#REF!</v>
      </c>
      <c r="D82" s="231" t="e">
        <f>#REF!</f>
        <v>#REF!</v>
      </c>
      <c r="E82" s="231" t="e">
        <f>#REF!</f>
        <v>#REF!</v>
      </c>
      <c r="F82" s="230">
        <v>1</v>
      </c>
      <c r="G82" s="232" t="e">
        <f>#REF!/10000</f>
        <v>#REF!</v>
      </c>
      <c r="H82" s="232"/>
      <c r="I82" s="232" t="e">
        <f>#REF!/10000</f>
        <v>#REF!</v>
      </c>
      <c r="J82" s="237" t="e">
        <f>#REF!</f>
        <v>#REF!</v>
      </c>
      <c r="K82" s="237" t="e">
        <f>#REF!</f>
        <v>#REF!</v>
      </c>
      <c r="L82" s="231" t="e">
        <f>#REF!</f>
        <v>#REF!</v>
      </c>
      <c r="M82" s="238" t="e">
        <f>#REF!</f>
        <v>#REF!</v>
      </c>
      <c r="N82" s="239" t="e">
        <f>#REF!</f>
        <v>#REF!</v>
      </c>
      <c r="O82" s="239" t="e">
        <f>#REF!</f>
        <v>#REF!</v>
      </c>
      <c r="P82" s="240" t="e">
        <f>#REF!/10000</f>
        <v>#REF!</v>
      </c>
      <c r="Q82" s="240" t="e">
        <f>#REF!/10000</f>
        <v>#REF!</v>
      </c>
      <c r="R82" s="243" t="e">
        <f>#REF!/10000</f>
        <v>#REF!</v>
      </c>
      <c r="S82" s="245"/>
      <c r="T82" s="231" t="e">
        <f>#REF!</f>
        <v>#REF!</v>
      </c>
      <c r="U82" s="244" t="e">
        <f>#REF!</f>
        <v>#REF!</v>
      </c>
    </row>
    <row r="83" ht="15" customHeight="1" spans="1:21">
      <c r="A83" s="230">
        <v>79</v>
      </c>
      <c r="B83" s="231" t="e">
        <f>#REF!</f>
        <v>#REF!</v>
      </c>
      <c r="C83" s="231" t="e">
        <f>#REF!</f>
        <v>#REF!</v>
      </c>
      <c r="D83" s="231" t="e">
        <f>#REF!</f>
        <v>#REF!</v>
      </c>
      <c r="E83" s="231" t="e">
        <f>#REF!</f>
        <v>#REF!</v>
      </c>
      <c r="F83" s="230">
        <v>1</v>
      </c>
      <c r="G83" s="232" t="e">
        <f>#REF!/10000</f>
        <v>#REF!</v>
      </c>
      <c r="H83" s="232"/>
      <c r="I83" s="232" t="e">
        <f>#REF!/10000</f>
        <v>#REF!</v>
      </c>
      <c r="J83" s="237" t="e">
        <f>#REF!</f>
        <v>#REF!</v>
      </c>
      <c r="K83" s="237" t="e">
        <f>#REF!</f>
        <v>#REF!</v>
      </c>
      <c r="L83" s="231" t="e">
        <f>#REF!</f>
        <v>#REF!</v>
      </c>
      <c r="M83" s="238" t="e">
        <f>#REF!</f>
        <v>#REF!</v>
      </c>
      <c r="N83" s="239" t="e">
        <f>#REF!</f>
        <v>#REF!</v>
      </c>
      <c r="O83" s="239" t="e">
        <f>#REF!</f>
        <v>#REF!</v>
      </c>
      <c r="P83" s="240" t="e">
        <f>#REF!/10000</f>
        <v>#REF!</v>
      </c>
      <c r="Q83" s="240" t="e">
        <f>#REF!/10000</f>
        <v>#REF!</v>
      </c>
      <c r="R83" s="243" t="e">
        <f>#REF!/10000</f>
        <v>#REF!</v>
      </c>
      <c r="S83" s="245"/>
      <c r="T83" s="231" t="e">
        <f>#REF!</f>
        <v>#REF!</v>
      </c>
      <c r="U83" s="244" t="e">
        <f>#REF!</f>
        <v>#REF!</v>
      </c>
    </row>
    <row r="84" ht="15" customHeight="1" spans="1:21">
      <c r="A84" s="230">
        <v>80</v>
      </c>
      <c r="B84" s="231" t="e">
        <f>#REF!</f>
        <v>#REF!</v>
      </c>
      <c r="C84" s="231" t="e">
        <f>#REF!</f>
        <v>#REF!</v>
      </c>
      <c r="D84" s="231" t="e">
        <f>#REF!</f>
        <v>#REF!</v>
      </c>
      <c r="E84" s="231" t="e">
        <f>#REF!</f>
        <v>#REF!</v>
      </c>
      <c r="F84" s="230">
        <v>1</v>
      </c>
      <c r="G84" s="232" t="e">
        <f>#REF!/10000</f>
        <v>#REF!</v>
      </c>
      <c r="H84" s="232"/>
      <c r="I84" s="232" t="e">
        <f>#REF!/10000</f>
        <v>#REF!</v>
      </c>
      <c r="J84" s="237" t="e">
        <f>#REF!</f>
        <v>#REF!</v>
      </c>
      <c r="K84" s="237" t="e">
        <f>#REF!</f>
        <v>#REF!</v>
      </c>
      <c r="L84" s="231" t="e">
        <f>#REF!</f>
        <v>#REF!</v>
      </c>
      <c r="M84" s="238" t="e">
        <f>#REF!</f>
        <v>#REF!</v>
      </c>
      <c r="N84" s="239" t="e">
        <f>#REF!</f>
        <v>#REF!</v>
      </c>
      <c r="O84" s="239" t="e">
        <f>#REF!</f>
        <v>#REF!</v>
      </c>
      <c r="P84" s="240" t="e">
        <f>#REF!/10000</f>
        <v>#REF!</v>
      </c>
      <c r="Q84" s="240" t="e">
        <f>#REF!/10000</f>
        <v>#REF!</v>
      </c>
      <c r="R84" s="243" t="e">
        <f>#REF!/10000</f>
        <v>#REF!</v>
      </c>
      <c r="S84" s="245"/>
      <c r="T84" s="231" t="e">
        <f>#REF!</f>
        <v>#REF!</v>
      </c>
      <c r="U84" s="244" t="e">
        <f>#REF!</f>
        <v>#REF!</v>
      </c>
    </row>
    <row r="85" ht="15" customHeight="1" spans="1:21">
      <c r="A85" s="230">
        <v>81</v>
      </c>
      <c r="B85" s="231" t="e">
        <f>#REF!</f>
        <v>#REF!</v>
      </c>
      <c r="C85" s="231" t="e">
        <f>#REF!</f>
        <v>#REF!</v>
      </c>
      <c r="D85" s="231" t="e">
        <f>#REF!</f>
        <v>#REF!</v>
      </c>
      <c r="E85" s="231" t="e">
        <f>#REF!</f>
        <v>#REF!</v>
      </c>
      <c r="F85" s="230">
        <v>1</v>
      </c>
      <c r="G85" s="232" t="e">
        <f>#REF!/10000</f>
        <v>#REF!</v>
      </c>
      <c r="H85" s="232"/>
      <c r="I85" s="232" t="e">
        <f>#REF!/10000</f>
        <v>#REF!</v>
      </c>
      <c r="J85" s="237" t="e">
        <f>#REF!</f>
        <v>#REF!</v>
      </c>
      <c r="K85" s="237" t="e">
        <f>#REF!</f>
        <v>#REF!</v>
      </c>
      <c r="L85" s="231" t="e">
        <f>#REF!</f>
        <v>#REF!</v>
      </c>
      <c r="M85" s="238" t="e">
        <f>#REF!</f>
        <v>#REF!</v>
      </c>
      <c r="N85" s="239" t="e">
        <f>#REF!</f>
        <v>#REF!</v>
      </c>
      <c r="O85" s="239" t="e">
        <f>#REF!</f>
        <v>#REF!</v>
      </c>
      <c r="P85" s="240" t="e">
        <f>#REF!/10000</f>
        <v>#REF!</v>
      </c>
      <c r="Q85" s="240" t="e">
        <f>#REF!/10000</f>
        <v>#REF!</v>
      </c>
      <c r="R85" s="243" t="e">
        <f>#REF!/10000</f>
        <v>#REF!</v>
      </c>
      <c r="S85" s="245"/>
      <c r="T85" s="231" t="e">
        <f>#REF!</f>
        <v>#REF!</v>
      </c>
      <c r="U85" s="244" t="e">
        <f>#REF!</f>
        <v>#REF!</v>
      </c>
    </row>
    <row r="86" ht="15" customHeight="1" spans="1:21">
      <c r="A86" s="230">
        <v>82</v>
      </c>
      <c r="B86" s="231" t="e">
        <f>#REF!</f>
        <v>#REF!</v>
      </c>
      <c r="C86" s="231" t="e">
        <f>#REF!</f>
        <v>#REF!</v>
      </c>
      <c r="D86" s="231" t="e">
        <f>#REF!</f>
        <v>#REF!</v>
      </c>
      <c r="E86" s="231" t="e">
        <f>#REF!</f>
        <v>#REF!</v>
      </c>
      <c r="F86" s="230">
        <v>1</v>
      </c>
      <c r="G86" s="232" t="e">
        <f>#REF!/10000</f>
        <v>#REF!</v>
      </c>
      <c r="H86" s="232"/>
      <c r="I86" s="232" t="e">
        <f>#REF!/10000</f>
        <v>#REF!</v>
      </c>
      <c r="J86" s="237" t="e">
        <f>#REF!</f>
        <v>#REF!</v>
      </c>
      <c r="K86" s="237" t="e">
        <f>#REF!</f>
        <v>#REF!</v>
      </c>
      <c r="L86" s="231" t="e">
        <f>#REF!</f>
        <v>#REF!</v>
      </c>
      <c r="M86" s="238" t="e">
        <f>#REF!</f>
        <v>#REF!</v>
      </c>
      <c r="N86" s="239" t="e">
        <f>#REF!</f>
        <v>#REF!</v>
      </c>
      <c r="O86" s="239" t="e">
        <f>#REF!</f>
        <v>#REF!</v>
      </c>
      <c r="P86" s="240" t="e">
        <f>#REF!/10000</f>
        <v>#REF!</v>
      </c>
      <c r="Q86" s="240" t="e">
        <f>#REF!/10000</f>
        <v>#REF!</v>
      </c>
      <c r="R86" s="243" t="e">
        <f>#REF!/10000</f>
        <v>#REF!</v>
      </c>
      <c r="S86" s="245"/>
      <c r="T86" s="231" t="e">
        <f>#REF!</f>
        <v>#REF!</v>
      </c>
      <c r="U86" s="244" t="e">
        <f>#REF!</f>
        <v>#REF!</v>
      </c>
    </row>
    <row r="87" ht="15" customHeight="1" spans="1:21">
      <c r="A87" s="230">
        <v>83</v>
      </c>
      <c r="B87" s="231" t="e">
        <f>#REF!</f>
        <v>#REF!</v>
      </c>
      <c r="C87" s="231" t="e">
        <f>#REF!</f>
        <v>#REF!</v>
      </c>
      <c r="D87" s="231" t="e">
        <f>#REF!</f>
        <v>#REF!</v>
      </c>
      <c r="E87" s="231" t="e">
        <f>#REF!</f>
        <v>#REF!</v>
      </c>
      <c r="F87" s="230">
        <v>1</v>
      </c>
      <c r="G87" s="232" t="e">
        <f>#REF!/10000</f>
        <v>#REF!</v>
      </c>
      <c r="H87" s="232"/>
      <c r="I87" s="232" t="e">
        <f>#REF!/10000</f>
        <v>#REF!</v>
      </c>
      <c r="J87" s="237" t="e">
        <f>#REF!</f>
        <v>#REF!</v>
      </c>
      <c r="K87" s="237" t="e">
        <f>#REF!</f>
        <v>#REF!</v>
      </c>
      <c r="L87" s="231" t="e">
        <f>#REF!</f>
        <v>#REF!</v>
      </c>
      <c r="M87" s="238" t="e">
        <f>#REF!</f>
        <v>#REF!</v>
      </c>
      <c r="N87" s="239" t="e">
        <f>#REF!</f>
        <v>#REF!</v>
      </c>
      <c r="O87" s="239" t="e">
        <f>#REF!</f>
        <v>#REF!</v>
      </c>
      <c r="P87" s="240" t="e">
        <f>#REF!/10000</f>
        <v>#REF!</v>
      </c>
      <c r="Q87" s="240" t="e">
        <f>#REF!/10000</f>
        <v>#REF!</v>
      </c>
      <c r="R87" s="243" t="e">
        <f>#REF!/10000</f>
        <v>#REF!</v>
      </c>
      <c r="S87" s="245"/>
      <c r="T87" s="231" t="e">
        <f>#REF!</f>
        <v>#REF!</v>
      </c>
      <c r="U87" s="244" t="e">
        <f>#REF!</f>
        <v>#REF!</v>
      </c>
    </row>
    <row r="88" ht="15" customHeight="1" spans="1:21">
      <c r="A88" s="230">
        <v>84</v>
      </c>
      <c r="B88" s="231" t="e">
        <f>#REF!</f>
        <v>#REF!</v>
      </c>
      <c r="C88" s="231" t="e">
        <f>#REF!</f>
        <v>#REF!</v>
      </c>
      <c r="D88" s="231" t="e">
        <f>#REF!</f>
        <v>#REF!</v>
      </c>
      <c r="E88" s="231" t="e">
        <f>#REF!</f>
        <v>#REF!</v>
      </c>
      <c r="F88" s="230">
        <v>1</v>
      </c>
      <c r="G88" s="233" t="e">
        <f>#REF!/10000</f>
        <v>#REF!</v>
      </c>
      <c r="H88" s="232"/>
      <c r="I88" s="232" t="e">
        <f>#REF!/10000</f>
        <v>#REF!</v>
      </c>
      <c r="J88" s="237" t="e">
        <f>#REF!</f>
        <v>#REF!</v>
      </c>
      <c r="K88" s="237" t="e">
        <f>#REF!</f>
        <v>#REF!</v>
      </c>
      <c r="L88" s="231" t="e">
        <f>#REF!</f>
        <v>#REF!</v>
      </c>
      <c r="M88" s="238" t="e">
        <f>#REF!</f>
        <v>#REF!</v>
      </c>
      <c r="N88" s="239" t="e">
        <f>#REF!</f>
        <v>#REF!</v>
      </c>
      <c r="O88" s="239" t="e">
        <f>#REF!</f>
        <v>#REF!</v>
      </c>
      <c r="P88" s="240" t="e">
        <f>#REF!/10000</f>
        <v>#REF!</v>
      </c>
      <c r="Q88" s="240" t="e">
        <f>#REF!/10000</f>
        <v>#REF!</v>
      </c>
      <c r="R88" s="243" t="e">
        <f>#REF!/10000</f>
        <v>#REF!</v>
      </c>
      <c r="S88" s="245"/>
      <c r="T88" s="231" t="e">
        <f>#REF!</f>
        <v>#REF!</v>
      </c>
      <c r="U88" s="244" t="e">
        <f>#REF!</f>
        <v>#REF!</v>
      </c>
    </row>
    <row r="89" ht="15" customHeight="1" spans="1:21">
      <c r="A89" s="230">
        <v>85</v>
      </c>
      <c r="B89" s="231" t="e">
        <f>#REF!</f>
        <v>#REF!</v>
      </c>
      <c r="C89" s="231" t="e">
        <f>#REF!</f>
        <v>#REF!</v>
      </c>
      <c r="D89" s="231" t="e">
        <f>#REF!</f>
        <v>#REF!</v>
      </c>
      <c r="E89" s="231" t="e">
        <f>#REF!</f>
        <v>#REF!</v>
      </c>
      <c r="F89" s="230">
        <v>1</v>
      </c>
      <c r="G89" s="233" t="e">
        <f>#REF!/10000</f>
        <v>#REF!</v>
      </c>
      <c r="H89" s="232"/>
      <c r="I89" s="232" t="e">
        <f>#REF!/10000</f>
        <v>#REF!</v>
      </c>
      <c r="J89" s="237" t="e">
        <f>#REF!</f>
        <v>#REF!</v>
      </c>
      <c r="K89" s="237" t="e">
        <f>#REF!</f>
        <v>#REF!</v>
      </c>
      <c r="L89" s="231" t="e">
        <f>#REF!</f>
        <v>#REF!</v>
      </c>
      <c r="M89" s="238" t="e">
        <f>#REF!</f>
        <v>#REF!</v>
      </c>
      <c r="N89" s="239" t="e">
        <f>#REF!</f>
        <v>#REF!</v>
      </c>
      <c r="O89" s="239" t="e">
        <f>#REF!</f>
        <v>#REF!</v>
      </c>
      <c r="P89" s="240" t="e">
        <f>#REF!/10000</f>
        <v>#REF!</v>
      </c>
      <c r="Q89" s="240" t="e">
        <f>#REF!/10000</f>
        <v>#REF!</v>
      </c>
      <c r="R89" s="243" t="e">
        <f>#REF!/10000</f>
        <v>#REF!</v>
      </c>
      <c r="S89" s="245"/>
      <c r="T89" s="231" t="e">
        <f>#REF!</f>
        <v>#REF!</v>
      </c>
      <c r="U89" s="244" t="e">
        <f>#REF!</f>
        <v>#REF!</v>
      </c>
    </row>
    <row r="90" ht="15" customHeight="1" spans="1:21">
      <c r="A90" s="230">
        <v>86</v>
      </c>
      <c r="B90" s="231" t="e">
        <f>#REF!</f>
        <v>#REF!</v>
      </c>
      <c r="C90" s="231" t="e">
        <f>#REF!</f>
        <v>#REF!</v>
      </c>
      <c r="D90" s="231" t="e">
        <f>#REF!</f>
        <v>#REF!</v>
      </c>
      <c r="E90" s="231" t="e">
        <f>#REF!</f>
        <v>#REF!</v>
      </c>
      <c r="F90" s="230">
        <v>1</v>
      </c>
      <c r="G90" s="233" t="e">
        <f>#REF!/10000</f>
        <v>#REF!</v>
      </c>
      <c r="H90" s="232"/>
      <c r="I90" s="232" t="e">
        <f>#REF!/10000</f>
        <v>#REF!</v>
      </c>
      <c r="J90" s="237" t="e">
        <f>#REF!</f>
        <v>#REF!</v>
      </c>
      <c r="K90" s="237" t="e">
        <f>#REF!</f>
        <v>#REF!</v>
      </c>
      <c r="L90" s="231" t="e">
        <f>#REF!</f>
        <v>#REF!</v>
      </c>
      <c r="M90" s="238" t="e">
        <f>#REF!</f>
        <v>#REF!</v>
      </c>
      <c r="N90" s="239" t="e">
        <f>#REF!</f>
        <v>#REF!</v>
      </c>
      <c r="O90" s="239" t="e">
        <f>#REF!</f>
        <v>#REF!</v>
      </c>
      <c r="P90" s="240" t="e">
        <f>#REF!/10000</f>
        <v>#REF!</v>
      </c>
      <c r="Q90" s="240" t="e">
        <f>#REF!/10000</f>
        <v>#REF!</v>
      </c>
      <c r="R90" s="243" t="e">
        <f>#REF!/10000</f>
        <v>#REF!</v>
      </c>
      <c r="S90" s="245"/>
      <c r="T90" s="231" t="e">
        <f>#REF!</f>
        <v>#REF!</v>
      </c>
      <c r="U90" s="244" t="e">
        <f>#REF!</f>
        <v>#REF!</v>
      </c>
    </row>
    <row r="91" ht="15" customHeight="1" spans="1:21">
      <c r="A91" s="230">
        <v>87</v>
      </c>
      <c r="B91" s="231" t="e">
        <f>#REF!</f>
        <v>#REF!</v>
      </c>
      <c r="C91" s="231" t="e">
        <f>#REF!</f>
        <v>#REF!</v>
      </c>
      <c r="D91" s="231" t="e">
        <f>#REF!</f>
        <v>#REF!</v>
      </c>
      <c r="E91" s="231" t="e">
        <f>#REF!</f>
        <v>#REF!</v>
      </c>
      <c r="F91" s="230">
        <v>1</v>
      </c>
      <c r="G91" s="232" t="e">
        <f>#REF!/10000</f>
        <v>#REF!</v>
      </c>
      <c r="H91" s="232"/>
      <c r="I91" s="232" t="e">
        <f>#REF!/10000</f>
        <v>#REF!</v>
      </c>
      <c r="J91" s="237" t="e">
        <f>#REF!</f>
        <v>#REF!</v>
      </c>
      <c r="K91" s="237" t="e">
        <f>#REF!</f>
        <v>#REF!</v>
      </c>
      <c r="L91" s="231" t="e">
        <f>#REF!</f>
        <v>#REF!</v>
      </c>
      <c r="M91" s="238" t="e">
        <f>#REF!</f>
        <v>#REF!</v>
      </c>
      <c r="N91" s="239" t="e">
        <f>#REF!</f>
        <v>#REF!</v>
      </c>
      <c r="O91" s="239" t="e">
        <f>#REF!</f>
        <v>#REF!</v>
      </c>
      <c r="P91" s="240" t="e">
        <f>#REF!/10000</f>
        <v>#REF!</v>
      </c>
      <c r="Q91" s="240" t="e">
        <f>#REF!/10000</f>
        <v>#REF!</v>
      </c>
      <c r="R91" s="243" t="e">
        <f>#REF!/10000</f>
        <v>#REF!</v>
      </c>
      <c r="S91" s="245"/>
      <c r="T91" s="231" t="e">
        <f>#REF!</f>
        <v>#REF!</v>
      </c>
      <c r="U91" s="244" t="e">
        <f>#REF!</f>
        <v>#REF!</v>
      </c>
    </row>
    <row r="92" ht="15" customHeight="1" spans="1:21">
      <c r="A92" s="230">
        <v>88</v>
      </c>
      <c r="B92" s="231" t="e">
        <f>#REF!</f>
        <v>#REF!</v>
      </c>
      <c r="C92" s="231" t="e">
        <f>#REF!</f>
        <v>#REF!</v>
      </c>
      <c r="D92" s="231" t="e">
        <f>#REF!</f>
        <v>#REF!</v>
      </c>
      <c r="E92" s="231" t="e">
        <f>#REF!</f>
        <v>#REF!</v>
      </c>
      <c r="F92" s="230">
        <v>1</v>
      </c>
      <c r="G92" s="232" t="e">
        <f>#REF!/10000</f>
        <v>#REF!</v>
      </c>
      <c r="H92" s="232"/>
      <c r="I92" s="232" t="e">
        <f>#REF!/10000</f>
        <v>#REF!</v>
      </c>
      <c r="J92" s="237" t="e">
        <f>#REF!</f>
        <v>#REF!</v>
      </c>
      <c r="K92" s="237" t="e">
        <f>#REF!</f>
        <v>#REF!</v>
      </c>
      <c r="L92" s="231" t="e">
        <f>#REF!</f>
        <v>#REF!</v>
      </c>
      <c r="M92" s="238" t="e">
        <f>#REF!</f>
        <v>#REF!</v>
      </c>
      <c r="N92" s="239" t="e">
        <f>#REF!</f>
        <v>#REF!</v>
      </c>
      <c r="O92" s="239" t="e">
        <f>#REF!</f>
        <v>#REF!</v>
      </c>
      <c r="P92" s="240" t="e">
        <f>#REF!/10000</f>
        <v>#REF!</v>
      </c>
      <c r="Q92" s="240" t="e">
        <f>#REF!/10000</f>
        <v>#REF!</v>
      </c>
      <c r="R92" s="243" t="e">
        <f>#REF!/10000</f>
        <v>#REF!</v>
      </c>
      <c r="S92" s="245"/>
      <c r="T92" s="231" t="e">
        <f>#REF!</f>
        <v>#REF!</v>
      </c>
      <c r="U92" s="244" t="e">
        <f>#REF!</f>
        <v>#REF!</v>
      </c>
    </row>
    <row r="93" ht="15" customHeight="1" spans="1:21">
      <c r="A93" s="230">
        <v>89</v>
      </c>
      <c r="B93" s="231" t="e">
        <f>#REF!</f>
        <v>#REF!</v>
      </c>
      <c r="C93" s="231" t="e">
        <f>#REF!</f>
        <v>#REF!</v>
      </c>
      <c r="D93" s="231" t="e">
        <f>#REF!</f>
        <v>#REF!</v>
      </c>
      <c r="E93" s="231" t="e">
        <f>#REF!</f>
        <v>#REF!</v>
      </c>
      <c r="F93" s="230">
        <v>1</v>
      </c>
      <c r="G93" s="232" t="e">
        <f>#REF!/10000</f>
        <v>#REF!</v>
      </c>
      <c r="H93" s="232"/>
      <c r="I93" s="232" t="e">
        <f>#REF!/10000</f>
        <v>#REF!</v>
      </c>
      <c r="J93" s="237" t="e">
        <f>#REF!</f>
        <v>#REF!</v>
      </c>
      <c r="K93" s="237" t="e">
        <f>#REF!</f>
        <v>#REF!</v>
      </c>
      <c r="L93" s="231" t="e">
        <f>#REF!</f>
        <v>#REF!</v>
      </c>
      <c r="M93" s="238" t="e">
        <f>#REF!</f>
        <v>#REF!</v>
      </c>
      <c r="N93" s="239" t="e">
        <f>#REF!</f>
        <v>#REF!</v>
      </c>
      <c r="O93" s="239" t="e">
        <f>#REF!</f>
        <v>#REF!</v>
      </c>
      <c r="P93" s="240" t="e">
        <f>#REF!/10000</f>
        <v>#REF!</v>
      </c>
      <c r="Q93" s="240" t="e">
        <f>#REF!/10000</f>
        <v>#REF!</v>
      </c>
      <c r="R93" s="243" t="e">
        <f>#REF!/10000</f>
        <v>#REF!</v>
      </c>
      <c r="S93" s="245"/>
      <c r="T93" s="231" t="e">
        <f>#REF!</f>
        <v>#REF!</v>
      </c>
      <c r="U93" s="244" t="e">
        <f>#REF!</f>
        <v>#REF!</v>
      </c>
    </row>
    <row r="94" ht="15" customHeight="1" spans="1:21">
      <c r="A94" s="230">
        <v>90</v>
      </c>
      <c r="B94" s="231" t="e">
        <f>#REF!</f>
        <v>#REF!</v>
      </c>
      <c r="C94" s="231" t="e">
        <f>#REF!</f>
        <v>#REF!</v>
      </c>
      <c r="D94" s="231" t="e">
        <f>#REF!</f>
        <v>#REF!</v>
      </c>
      <c r="E94" s="231" t="e">
        <f>#REF!</f>
        <v>#REF!</v>
      </c>
      <c r="F94" s="230">
        <v>1</v>
      </c>
      <c r="G94" s="232" t="e">
        <f>#REF!/10000</f>
        <v>#REF!</v>
      </c>
      <c r="H94" s="232"/>
      <c r="I94" s="232" t="e">
        <f>#REF!/10000</f>
        <v>#REF!</v>
      </c>
      <c r="J94" s="237" t="e">
        <f>#REF!</f>
        <v>#REF!</v>
      </c>
      <c r="K94" s="237" t="e">
        <f>#REF!</f>
        <v>#REF!</v>
      </c>
      <c r="L94" s="231" t="e">
        <f>#REF!</f>
        <v>#REF!</v>
      </c>
      <c r="M94" s="238" t="e">
        <f>#REF!</f>
        <v>#REF!</v>
      </c>
      <c r="N94" s="239" t="e">
        <f>#REF!</f>
        <v>#REF!</v>
      </c>
      <c r="O94" s="239" t="e">
        <f>#REF!</f>
        <v>#REF!</v>
      </c>
      <c r="P94" s="240" t="e">
        <f>#REF!/10000</f>
        <v>#REF!</v>
      </c>
      <c r="Q94" s="240" t="e">
        <f>#REF!/10000</f>
        <v>#REF!</v>
      </c>
      <c r="R94" s="243" t="e">
        <f>#REF!/10000</f>
        <v>#REF!</v>
      </c>
      <c r="S94" s="245"/>
      <c r="T94" s="231" t="e">
        <f>#REF!</f>
        <v>#REF!</v>
      </c>
      <c r="U94" s="244" t="e">
        <f>#REF!</f>
        <v>#REF!</v>
      </c>
    </row>
    <row r="95" ht="15" customHeight="1" spans="1:21">
      <c r="A95" s="230">
        <v>91</v>
      </c>
      <c r="B95" s="231" t="e">
        <f>#REF!</f>
        <v>#REF!</v>
      </c>
      <c r="C95" s="231" t="e">
        <f>#REF!</f>
        <v>#REF!</v>
      </c>
      <c r="D95" s="231" t="e">
        <f>#REF!</f>
        <v>#REF!</v>
      </c>
      <c r="E95" s="231" t="e">
        <f>#REF!</f>
        <v>#REF!</v>
      </c>
      <c r="F95" s="230">
        <v>1</v>
      </c>
      <c r="G95" s="232" t="e">
        <f>#REF!/10000</f>
        <v>#REF!</v>
      </c>
      <c r="H95" s="232"/>
      <c r="I95" s="232" t="e">
        <f>#REF!/10000</f>
        <v>#REF!</v>
      </c>
      <c r="J95" s="237" t="e">
        <f>#REF!</f>
        <v>#REF!</v>
      </c>
      <c r="K95" s="237" t="e">
        <f>#REF!</f>
        <v>#REF!</v>
      </c>
      <c r="L95" s="231" t="e">
        <f>#REF!</f>
        <v>#REF!</v>
      </c>
      <c r="M95" s="238" t="e">
        <f>#REF!</f>
        <v>#REF!</v>
      </c>
      <c r="N95" s="239" t="e">
        <f>#REF!</f>
        <v>#REF!</v>
      </c>
      <c r="O95" s="239" t="e">
        <f>#REF!</f>
        <v>#REF!</v>
      </c>
      <c r="P95" s="240" t="e">
        <f>#REF!/10000</f>
        <v>#REF!</v>
      </c>
      <c r="Q95" s="240" t="e">
        <f>#REF!/10000</f>
        <v>#REF!</v>
      </c>
      <c r="R95" s="243" t="e">
        <f>#REF!/10000</f>
        <v>#REF!</v>
      </c>
      <c r="S95" s="245"/>
      <c r="T95" s="231" t="e">
        <f>#REF!</f>
        <v>#REF!</v>
      </c>
      <c r="U95" s="244" t="e">
        <f>#REF!</f>
        <v>#REF!</v>
      </c>
    </row>
    <row r="96" ht="15" customHeight="1" spans="1:21">
      <c r="A96" s="230">
        <v>92</v>
      </c>
      <c r="B96" s="231" t="e">
        <f>#REF!</f>
        <v>#REF!</v>
      </c>
      <c r="C96" s="231" t="e">
        <f>#REF!</f>
        <v>#REF!</v>
      </c>
      <c r="D96" s="231" t="e">
        <f>#REF!</f>
        <v>#REF!</v>
      </c>
      <c r="E96" s="231" t="e">
        <f>#REF!</f>
        <v>#REF!</v>
      </c>
      <c r="F96" s="230">
        <v>1</v>
      </c>
      <c r="G96" s="232" t="e">
        <f>#REF!/10000</f>
        <v>#REF!</v>
      </c>
      <c r="H96" s="232"/>
      <c r="I96" s="232" t="e">
        <f>#REF!/10000</f>
        <v>#REF!</v>
      </c>
      <c r="J96" s="237" t="e">
        <f>#REF!</f>
        <v>#REF!</v>
      </c>
      <c r="K96" s="237" t="e">
        <f>#REF!</f>
        <v>#REF!</v>
      </c>
      <c r="L96" s="231" t="e">
        <f>#REF!</f>
        <v>#REF!</v>
      </c>
      <c r="M96" s="238" t="e">
        <f>#REF!</f>
        <v>#REF!</v>
      </c>
      <c r="N96" s="239" t="e">
        <f>#REF!</f>
        <v>#REF!</v>
      </c>
      <c r="O96" s="239" t="e">
        <f>#REF!</f>
        <v>#REF!</v>
      </c>
      <c r="P96" s="240" t="e">
        <f>#REF!/10000</f>
        <v>#REF!</v>
      </c>
      <c r="Q96" s="240" t="e">
        <f>#REF!/10000</f>
        <v>#REF!</v>
      </c>
      <c r="R96" s="243" t="e">
        <f>#REF!/10000</f>
        <v>#REF!</v>
      </c>
      <c r="S96" s="245"/>
      <c r="T96" s="231" t="e">
        <f>#REF!</f>
        <v>#REF!</v>
      </c>
      <c r="U96" s="244" t="e">
        <f>#REF!</f>
        <v>#REF!</v>
      </c>
    </row>
    <row r="97" ht="15" customHeight="1" spans="1:21">
      <c r="A97" s="230">
        <v>93</v>
      </c>
      <c r="B97" s="231" t="e">
        <f>#REF!</f>
        <v>#REF!</v>
      </c>
      <c r="C97" s="231" t="e">
        <f>#REF!</f>
        <v>#REF!</v>
      </c>
      <c r="D97" s="231" t="e">
        <f>#REF!</f>
        <v>#REF!</v>
      </c>
      <c r="E97" s="231" t="e">
        <f>#REF!</f>
        <v>#REF!</v>
      </c>
      <c r="F97" s="230">
        <v>1</v>
      </c>
      <c r="G97" s="232" t="e">
        <f>#REF!/10000</f>
        <v>#REF!</v>
      </c>
      <c r="H97" s="232"/>
      <c r="I97" s="232" t="e">
        <f>#REF!/10000</f>
        <v>#REF!</v>
      </c>
      <c r="J97" s="237" t="e">
        <f>#REF!</f>
        <v>#REF!</v>
      </c>
      <c r="K97" s="237" t="e">
        <f>#REF!</f>
        <v>#REF!</v>
      </c>
      <c r="L97" s="231" t="e">
        <f>#REF!</f>
        <v>#REF!</v>
      </c>
      <c r="M97" s="238" t="e">
        <f>#REF!</f>
        <v>#REF!</v>
      </c>
      <c r="N97" s="239" t="e">
        <f>#REF!</f>
        <v>#REF!</v>
      </c>
      <c r="O97" s="239" t="e">
        <f>#REF!</f>
        <v>#REF!</v>
      </c>
      <c r="P97" s="240" t="e">
        <f>#REF!/10000</f>
        <v>#REF!</v>
      </c>
      <c r="Q97" s="240" t="e">
        <f>#REF!/10000</f>
        <v>#REF!</v>
      </c>
      <c r="R97" s="243" t="e">
        <f>#REF!/10000</f>
        <v>#REF!</v>
      </c>
      <c r="S97" s="245"/>
      <c r="T97" s="231" t="e">
        <f>#REF!</f>
        <v>#REF!</v>
      </c>
      <c r="U97" s="244" t="e">
        <f>#REF!</f>
        <v>#REF!</v>
      </c>
    </row>
    <row r="98" ht="15" customHeight="1" spans="1:21">
      <c r="A98" s="230">
        <v>94</v>
      </c>
      <c r="B98" s="231" t="e">
        <f>#REF!</f>
        <v>#REF!</v>
      </c>
      <c r="C98" s="231" t="e">
        <f>#REF!</f>
        <v>#REF!</v>
      </c>
      <c r="D98" s="231" t="e">
        <f>#REF!</f>
        <v>#REF!</v>
      </c>
      <c r="E98" s="231" t="e">
        <f>#REF!</f>
        <v>#REF!</v>
      </c>
      <c r="F98" s="230">
        <v>1</v>
      </c>
      <c r="G98" s="232" t="e">
        <f>#REF!/10000</f>
        <v>#REF!</v>
      </c>
      <c r="H98" s="232"/>
      <c r="I98" s="232" t="e">
        <f>#REF!/10000</f>
        <v>#REF!</v>
      </c>
      <c r="J98" s="237" t="e">
        <f>#REF!</f>
        <v>#REF!</v>
      </c>
      <c r="K98" s="237" t="e">
        <f>#REF!</f>
        <v>#REF!</v>
      </c>
      <c r="L98" s="231" t="e">
        <f>#REF!</f>
        <v>#REF!</v>
      </c>
      <c r="M98" s="238" t="e">
        <f>#REF!</f>
        <v>#REF!</v>
      </c>
      <c r="N98" s="239" t="e">
        <f>#REF!</f>
        <v>#REF!</v>
      </c>
      <c r="O98" s="239" t="e">
        <f>#REF!</f>
        <v>#REF!</v>
      </c>
      <c r="P98" s="240" t="e">
        <f>#REF!/10000</f>
        <v>#REF!</v>
      </c>
      <c r="Q98" s="240" t="e">
        <f>#REF!/10000</f>
        <v>#REF!</v>
      </c>
      <c r="R98" s="243" t="e">
        <f>#REF!/10000</f>
        <v>#REF!</v>
      </c>
      <c r="S98" s="245"/>
      <c r="T98" s="231" t="e">
        <f>#REF!</f>
        <v>#REF!</v>
      </c>
      <c r="U98" s="244" t="e">
        <f>#REF!</f>
        <v>#REF!</v>
      </c>
    </row>
    <row r="99" ht="15" customHeight="1" spans="1:21">
      <c r="A99" s="230">
        <v>95</v>
      </c>
      <c r="B99" s="231" t="e">
        <f>#REF!</f>
        <v>#REF!</v>
      </c>
      <c r="C99" s="231" t="e">
        <f>#REF!</f>
        <v>#REF!</v>
      </c>
      <c r="D99" s="231" t="e">
        <f>#REF!</f>
        <v>#REF!</v>
      </c>
      <c r="E99" s="231" t="e">
        <f>#REF!</f>
        <v>#REF!</v>
      </c>
      <c r="F99" s="230">
        <v>1</v>
      </c>
      <c r="G99" s="232" t="e">
        <f>#REF!/10000</f>
        <v>#REF!</v>
      </c>
      <c r="H99" s="232"/>
      <c r="I99" s="232" t="e">
        <f>#REF!/10000</f>
        <v>#REF!</v>
      </c>
      <c r="J99" s="237" t="e">
        <f>#REF!</f>
        <v>#REF!</v>
      </c>
      <c r="K99" s="237" t="e">
        <f>#REF!</f>
        <v>#REF!</v>
      </c>
      <c r="L99" s="231" t="e">
        <f>#REF!</f>
        <v>#REF!</v>
      </c>
      <c r="M99" s="238" t="e">
        <f>#REF!</f>
        <v>#REF!</v>
      </c>
      <c r="N99" s="239" t="e">
        <f>#REF!</f>
        <v>#REF!</v>
      </c>
      <c r="O99" s="239" t="e">
        <f>#REF!</f>
        <v>#REF!</v>
      </c>
      <c r="P99" s="240" t="e">
        <f>#REF!/10000</f>
        <v>#REF!</v>
      </c>
      <c r="Q99" s="240" t="e">
        <f>#REF!/10000</f>
        <v>#REF!</v>
      </c>
      <c r="R99" s="243" t="e">
        <f>#REF!/10000</f>
        <v>#REF!</v>
      </c>
      <c r="S99" s="245"/>
      <c r="T99" s="231" t="e">
        <f>#REF!</f>
        <v>#REF!</v>
      </c>
      <c r="U99" s="244" t="e">
        <f>#REF!</f>
        <v>#REF!</v>
      </c>
    </row>
    <row r="100" ht="15" customHeight="1" spans="1:21">
      <c r="A100" s="230">
        <v>96</v>
      </c>
      <c r="B100" s="231" t="e">
        <f>#REF!</f>
        <v>#REF!</v>
      </c>
      <c r="C100" s="231" t="e">
        <f>#REF!</f>
        <v>#REF!</v>
      </c>
      <c r="D100" s="231" t="e">
        <f>#REF!</f>
        <v>#REF!</v>
      </c>
      <c r="E100" s="231" t="e">
        <f>#REF!</f>
        <v>#REF!</v>
      </c>
      <c r="F100" s="230">
        <v>1</v>
      </c>
      <c r="G100" s="232" t="e">
        <f>#REF!/10000</f>
        <v>#REF!</v>
      </c>
      <c r="H100" s="232"/>
      <c r="I100" s="232" t="e">
        <f>#REF!/10000</f>
        <v>#REF!</v>
      </c>
      <c r="J100" s="237" t="e">
        <f>#REF!</f>
        <v>#REF!</v>
      </c>
      <c r="K100" s="237" t="e">
        <f>#REF!</f>
        <v>#REF!</v>
      </c>
      <c r="L100" s="231" t="e">
        <f>#REF!</f>
        <v>#REF!</v>
      </c>
      <c r="M100" s="238" t="e">
        <f>#REF!</f>
        <v>#REF!</v>
      </c>
      <c r="N100" s="239" t="e">
        <f>#REF!</f>
        <v>#REF!</v>
      </c>
      <c r="O100" s="239" t="e">
        <f>#REF!</f>
        <v>#REF!</v>
      </c>
      <c r="P100" s="240" t="e">
        <f>#REF!/10000</f>
        <v>#REF!</v>
      </c>
      <c r="Q100" s="240" t="e">
        <f>#REF!/10000</f>
        <v>#REF!</v>
      </c>
      <c r="R100" s="243" t="e">
        <f>#REF!/10000</f>
        <v>#REF!</v>
      </c>
      <c r="S100" s="245"/>
      <c r="T100" s="231" t="e">
        <f>#REF!</f>
        <v>#REF!</v>
      </c>
      <c r="U100" s="244" t="e">
        <f>#REF!</f>
        <v>#REF!</v>
      </c>
    </row>
    <row r="101" ht="15" customHeight="1" spans="1:21">
      <c r="A101" s="230">
        <v>97</v>
      </c>
      <c r="B101" s="231" t="e">
        <f>#REF!</f>
        <v>#REF!</v>
      </c>
      <c r="C101" s="231" t="e">
        <f>#REF!</f>
        <v>#REF!</v>
      </c>
      <c r="D101" s="231" t="e">
        <f>#REF!</f>
        <v>#REF!</v>
      </c>
      <c r="E101" s="231" t="e">
        <f>#REF!</f>
        <v>#REF!</v>
      </c>
      <c r="F101" s="230">
        <v>1</v>
      </c>
      <c r="G101" s="232" t="e">
        <f>#REF!/10000</f>
        <v>#REF!</v>
      </c>
      <c r="H101" s="232"/>
      <c r="I101" s="232" t="e">
        <f>#REF!/10000</f>
        <v>#REF!</v>
      </c>
      <c r="J101" s="237" t="e">
        <f>#REF!</f>
        <v>#REF!</v>
      </c>
      <c r="K101" s="237" t="e">
        <f>#REF!</f>
        <v>#REF!</v>
      </c>
      <c r="L101" s="231" t="e">
        <f>#REF!</f>
        <v>#REF!</v>
      </c>
      <c r="M101" s="238" t="e">
        <f>#REF!</f>
        <v>#REF!</v>
      </c>
      <c r="N101" s="239" t="e">
        <f>#REF!</f>
        <v>#REF!</v>
      </c>
      <c r="O101" s="239" t="e">
        <f>#REF!</f>
        <v>#REF!</v>
      </c>
      <c r="P101" s="240" t="e">
        <f>#REF!/10000</f>
        <v>#REF!</v>
      </c>
      <c r="Q101" s="240" t="e">
        <f>#REF!/10000</f>
        <v>#REF!</v>
      </c>
      <c r="R101" s="243" t="e">
        <f>#REF!/10000</f>
        <v>#REF!</v>
      </c>
      <c r="S101" s="245"/>
      <c r="T101" s="231" t="e">
        <f>#REF!</f>
        <v>#REF!</v>
      </c>
      <c r="U101" s="244" t="e">
        <f>#REF!</f>
        <v>#REF!</v>
      </c>
    </row>
    <row r="102" ht="15" customHeight="1" spans="1:21">
      <c r="A102" s="230">
        <v>98</v>
      </c>
      <c r="B102" s="231" t="e">
        <f>#REF!</f>
        <v>#REF!</v>
      </c>
      <c r="C102" s="231" t="e">
        <f>#REF!</f>
        <v>#REF!</v>
      </c>
      <c r="D102" s="231" t="e">
        <f>#REF!</f>
        <v>#REF!</v>
      </c>
      <c r="E102" s="231" t="e">
        <f>#REF!</f>
        <v>#REF!</v>
      </c>
      <c r="F102" s="230">
        <v>1</v>
      </c>
      <c r="G102" s="232" t="e">
        <f>#REF!/10000</f>
        <v>#REF!</v>
      </c>
      <c r="H102" s="232"/>
      <c r="I102" s="232" t="e">
        <f>#REF!/10000</f>
        <v>#REF!</v>
      </c>
      <c r="J102" s="237" t="e">
        <f>#REF!</f>
        <v>#REF!</v>
      </c>
      <c r="K102" s="237" t="e">
        <f>#REF!</f>
        <v>#REF!</v>
      </c>
      <c r="L102" s="231" t="e">
        <f>#REF!</f>
        <v>#REF!</v>
      </c>
      <c r="M102" s="238" t="e">
        <f>#REF!</f>
        <v>#REF!</v>
      </c>
      <c r="N102" s="239" t="e">
        <f>#REF!</f>
        <v>#REF!</v>
      </c>
      <c r="O102" s="239" t="e">
        <f>#REF!</f>
        <v>#REF!</v>
      </c>
      <c r="P102" s="240" t="e">
        <f>#REF!/10000</f>
        <v>#REF!</v>
      </c>
      <c r="Q102" s="240" t="e">
        <f>#REF!/10000</f>
        <v>#REF!</v>
      </c>
      <c r="R102" s="243" t="e">
        <f>#REF!/10000</f>
        <v>#REF!</v>
      </c>
      <c r="S102" s="245"/>
      <c r="T102" s="231" t="e">
        <f>#REF!</f>
        <v>#REF!</v>
      </c>
      <c r="U102" s="244" t="e">
        <f>#REF!</f>
        <v>#REF!</v>
      </c>
    </row>
    <row r="103" ht="15" customHeight="1" spans="1:21">
      <c r="A103" s="230">
        <v>99</v>
      </c>
      <c r="B103" s="231" t="e">
        <f>#REF!</f>
        <v>#REF!</v>
      </c>
      <c r="C103" s="231" t="e">
        <f>#REF!</f>
        <v>#REF!</v>
      </c>
      <c r="D103" s="231" t="e">
        <f>#REF!</f>
        <v>#REF!</v>
      </c>
      <c r="E103" s="231" t="e">
        <f>#REF!</f>
        <v>#REF!</v>
      </c>
      <c r="F103" s="230">
        <v>1</v>
      </c>
      <c r="G103" s="233" t="e">
        <f>#REF!/10000</f>
        <v>#REF!</v>
      </c>
      <c r="H103" s="232"/>
      <c r="I103" s="232" t="e">
        <f>#REF!/10000</f>
        <v>#REF!</v>
      </c>
      <c r="J103" s="237" t="e">
        <f>#REF!</f>
        <v>#REF!</v>
      </c>
      <c r="K103" s="237" t="e">
        <f>#REF!</f>
        <v>#REF!</v>
      </c>
      <c r="L103" s="231" t="e">
        <f>#REF!</f>
        <v>#REF!</v>
      </c>
      <c r="M103" s="238" t="e">
        <f>#REF!</f>
        <v>#REF!</v>
      </c>
      <c r="N103" s="239" t="e">
        <f>#REF!</f>
        <v>#REF!</v>
      </c>
      <c r="O103" s="239" t="e">
        <f>#REF!</f>
        <v>#REF!</v>
      </c>
      <c r="P103" s="240" t="e">
        <f>#REF!/10000</f>
        <v>#REF!</v>
      </c>
      <c r="Q103" s="240" t="e">
        <f>#REF!/10000</f>
        <v>#REF!</v>
      </c>
      <c r="R103" s="243" t="e">
        <f>#REF!/10000</f>
        <v>#REF!</v>
      </c>
      <c r="S103" s="245"/>
      <c r="T103" s="231" t="e">
        <f>#REF!</f>
        <v>#REF!</v>
      </c>
      <c r="U103" s="244" t="e">
        <f>#REF!</f>
        <v>#REF!</v>
      </c>
    </row>
    <row r="104" ht="15" customHeight="1" spans="1:21">
      <c r="A104" s="230">
        <v>100</v>
      </c>
      <c r="B104" s="231" t="e">
        <f>#REF!</f>
        <v>#REF!</v>
      </c>
      <c r="C104" s="231" t="e">
        <f>#REF!</f>
        <v>#REF!</v>
      </c>
      <c r="D104" s="231" t="e">
        <f>#REF!</f>
        <v>#REF!</v>
      </c>
      <c r="E104" s="231" t="e">
        <f>#REF!</f>
        <v>#REF!</v>
      </c>
      <c r="F104" s="230">
        <v>1</v>
      </c>
      <c r="G104" s="233" t="e">
        <f>#REF!/10000</f>
        <v>#REF!</v>
      </c>
      <c r="H104" s="232"/>
      <c r="I104" s="232" t="e">
        <f>#REF!/10000</f>
        <v>#REF!</v>
      </c>
      <c r="J104" s="237" t="e">
        <f>#REF!</f>
        <v>#REF!</v>
      </c>
      <c r="K104" s="237" t="e">
        <f>#REF!</f>
        <v>#REF!</v>
      </c>
      <c r="L104" s="231" t="e">
        <f>#REF!</f>
        <v>#REF!</v>
      </c>
      <c r="M104" s="238" t="e">
        <f>#REF!</f>
        <v>#REF!</v>
      </c>
      <c r="N104" s="239" t="e">
        <f>#REF!</f>
        <v>#REF!</v>
      </c>
      <c r="O104" s="239" t="e">
        <f>#REF!</f>
        <v>#REF!</v>
      </c>
      <c r="P104" s="240" t="e">
        <f>#REF!/10000</f>
        <v>#REF!</v>
      </c>
      <c r="Q104" s="240" t="e">
        <f>#REF!/10000</f>
        <v>#REF!</v>
      </c>
      <c r="R104" s="243" t="e">
        <f>#REF!/10000</f>
        <v>#REF!</v>
      </c>
      <c r="S104" s="245"/>
      <c r="T104" s="231" t="e">
        <f>#REF!</f>
        <v>#REF!</v>
      </c>
      <c r="U104" s="244" t="e">
        <f>#REF!</f>
        <v>#REF!</v>
      </c>
    </row>
    <row r="105" ht="15" customHeight="1" spans="1:21">
      <c r="A105" s="230">
        <v>101</v>
      </c>
      <c r="B105" s="231" t="e">
        <f>#REF!</f>
        <v>#REF!</v>
      </c>
      <c r="C105" s="231" t="e">
        <f>#REF!</f>
        <v>#REF!</v>
      </c>
      <c r="D105" s="231" t="e">
        <f>#REF!</f>
        <v>#REF!</v>
      </c>
      <c r="E105" s="231" t="e">
        <f>#REF!</f>
        <v>#REF!</v>
      </c>
      <c r="F105" s="230">
        <v>1</v>
      </c>
      <c r="G105" s="233" t="e">
        <f>#REF!/10000</f>
        <v>#REF!</v>
      </c>
      <c r="H105" s="232"/>
      <c r="I105" s="232" t="e">
        <f>#REF!/10000</f>
        <v>#REF!</v>
      </c>
      <c r="J105" s="237" t="e">
        <f>#REF!</f>
        <v>#REF!</v>
      </c>
      <c r="K105" s="237" t="e">
        <f>#REF!</f>
        <v>#REF!</v>
      </c>
      <c r="L105" s="231" t="e">
        <f>#REF!</f>
        <v>#REF!</v>
      </c>
      <c r="M105" s="238" t="e">
        <f>#REF!</f>
        <v>#REF!</v>
      </c>
      <c r="N105" s="239" t="e">
        <f>#REF!</f>
        <v>#REF!</v>
      </c>
      <c r="O105" s="239" t="e">
        <f>#REF!</f>
        <v>#REF!</v>
      </c>
      <c r="P105" s="240" t="e">
        <f>#REF!/10000</f>
        <v>#REF!</v>
      </c>
      <c r="Q105" s="240" t="e">
        <f>#REF!/10000</f>
        <v>#REF!</v>
      </c>
      <c r="R105" s="243" t="e">
        <f>#REF!/10000</f>
        <v>#REF!</v>
      </c>
      <c r="S105" s="245"/>
      <c r="T105" s="231" t="e">
        <f>#REF!</f>
        <v>#REF!</v>
      </c>
      <c r="U105" s="244" t="e">
        <f>#REF!</f>
        <v>#REF!</v>
      </c>
    </row>
    <row r="106" ht="15" customHeight="1" spans="1:21">
      <c r="A106" s="230">
        <v>102</v>
      </c>
      <c r="B106" s="231" t="e">
        <f>#REF!</f>
        <v>#REF!</v>
      </c>
      <c r="C106" s="231" t="e">
        <f>#REF!</f>
        <v>#REF!</v>
      </c>
      <c r="D106" s="231" t="e">
        <f>#REF!</f>
        <v>#REF!</v>
      </c>
      <c r="E106" s="231" t="e">
        <f>#REF!</f>
        <v>#REF!</v>
      </c>
      <c r="F106" s="230">
        <v>1</v>
      </c>
      <c r="G106" s="232" t="e">
        <f>#REF!/10000</f>
        <v>#REF!</v>
      </c>
      <c r="H106" s="232"/>
      <c r="I106" s="232" t="e">
        <f>#REF!/10000</f>
        <v>#REF!</v>
      </c>
      <c r="J106" s="237" t="e">
        <f>#REF!</f>
        <v>#REF!</v>
      </c>
      <c r="K106" s="237" t="e">
        <f>#REF!</f>
        <v>#REF!</v>
      </c>
      <c r="L106" s="231" t="e">
        <f>#REF!</f>
        <v>#REF!</v>
      </c>
      <c r="M106" s="238" t="e">
        <f>#REF!</f>
        <v>#REF!</v>
      </c>
      <c r="N106" s="239" t="e">
        <f>#REF!</f>
        <v>#REF!</v>
      </c>
      <c r="O106" s="239" t="e">
        <f>#REF!</f>
        <v>#REF!</v>
      </c>
      <c r="P106" s="240" t="e">
        <f>#REF!/10000</f>
        <v>#REF!</v>
      </c>
      <c r="Q106" s="240" t="e">
        <f>#REF!/10000</f>
        <v>#REF!</v>
      </c>
      <c r="R106" s="243" t="e">
        <f>#REF!/10000</f>
        <v>#REF!</v>
      </c>
      <c r="S106" s="245"/>
      <c r="T106" s="231" t="e">
        <f>#REF!</f>
        <v>#REF!</v>
      </c>
      <c r="U106" s="244" t="e">
        <f>#REF!</f>
        <v>#REF!</v>
      </c>
    </row>
    <row r="107" ht="15" customHeight="1" spans="1:21">
      <c r="A107" s="230">
        <v>103</v>
      </c>
      <c r="B107" s="231" t="e">
        <f>#REF!</f>
        <v>#REF!</v>
      </c>
      <c r="C107" s="231" t="e">
        <f>#REF!</f>
        <v>#REF!</v>
      </c>
      <c r="D107" s="231" t="e">
        <f>#REF!</f>
        <v>#REF!</v>
      </c>
      <c r="E107" s="231" t="e">
        <f>#REF!</f>
        <v>#REF!</v>
      </c>
      <c r="F107" s="230">
        <v>1</v>
      </c>
      <c r="G107" s="232" t="e">
        <f>#REF!/10000</f>
        <v>#REF!</v>
      </c>
      <c r="H107" s="232"/>
      <c r="I107" s="232" t="e">
        <f>#REF!/10000</f>
        <v>#REF!</v>
      </c>
      <c r="J107" s="237" t="e">
        <f>#REF!</f>
        <v>#REF!</v>
      </c>
      <c r="K107" s="237" t="e">
        <f>#REF!</f>
        <v>#REF!</v>
      </c>
      <c r="L107" s="231" t="e">
        <f>#REF!</f>
        <v>#REF!</v>
      </c>
      <c r="M107" s="238" t="e">
        <f>#REF!</f>
        <v>#REF!</v>
      </c>
      <c r="N107" s="239" t="e">
        <f>#REF!</f>
        <v>#REF!</v>
      </c>
      <c r="O107" s="239" t="e">
        <f>#REF!</f>
        <v>#REF!</v>
      </c>
      <c r="P107" s="240" t="e">
        <f>#REF!/10000</f>
        <v>#REF!</v>
      </c>
      <c r="Q107" s="240" t="e">
        <f>#REF!/10000</f>
        <v>#REF!</v>
      </c>
      <c r="R107" s="243" t="e">
        <f>#REF!/10000</f>
        <v>#REF!</v>
      </c>
      <c r="S107" s="245"/>
      <c r="T107" s="231" t="e">
        <f>#REF!</f>
        <v>#REF!</v>
      </c>
      <c r="U107" s="244" t="e">
        <f>#REF!</f>
        <v>#REF!</v>
      </c>
    </row>
    <row r="108" ht="15" customHeight="1" spans="1:21">
      <c r="A108" s="230">
        <v>104</v>
      </c>
      <c r="B108" s="231" t="e">
        <f>#REF!</f>
        <v>#REF!</v>
      </c>
      <c r="C108" s="231" t="e">
        <f>#REF!</f>
        <v>#REF!</v>
      </c>
      <c r="D108" s="231" t="e">
        <f>#REF!</f>
        <v>#REF!</v>
      </c>
      <c r="E108" s="231" t="e">
        <f>#REF!</f>
        <v>#REF!</v>
      </c>
      <c r="F108" s="230">
        <v>1</v>
      </c>
      <c r="G108" s="232" t="e">
        <f>#REF!/10000</f>
        <v>#REF!</v>
      </c>
      <c r="H108" s="232"/>
      <c r="I108" s="232" t="e">
        <f>#REF!/10000</f>
        <v>#REF!</v>
      </c>
      <c r="J108" s="237" t="e">
        <f>#REF!</f>
        <v>#REF!</v>
      </c>
      <c r="K108" s="237" t="e">
        <f>#REF!</f>
        <v>#REF!</v>
      </c>
      <c r="L108" s="231" t="e">
        <f>#REF!</f>
        <v>#REF!</v>
      </c>
      <c r="M108" s="238" t="e">
        <f>#REF!</f>
        <v>#REF!</v>
      </c>
      <c r="N108" s="239" t="e">
        <f>#REF!</f>
        <v>#REF!</v>
      </c>
      <c r="O108" s="239" t="e">
        <f>#REF!</f>
        <v>#REF!</v>
      </c>
      <c r="P108" s="240" t="e">
        <f>#REF!/10000</f>
        <v>#REF!</v>
      </c>
      <c r="Q108" s="240" t="e">
        <f>#REF!/10000</f>
        <v>#REF!</v>
      </c>
      <c r="R108" s="243" t="e">
        <f>#REF!/10000</f>
        <v>#REF!</v>
      </c>
      <c r="S108" s="245"/>
      <c r="T108" s="231" t="e">
        <f>#REF!</f>
        <v>#REF!</v>
      </c>
      <c r="U108" s="244" t="e">
        <f>#REF!</f>
        <v>#REF!</v>
      </c>
    </row>
    <row r="109" ht="15" customHeight="1" spans="1:21">
      <c r="A109" s="230">
        <v>105</v>
      </c>
      <c r="B109" s="231" t="e">
        <f>#REF!</f>
        <v>#REF!</v>
      </c>
      <c r="C109" s="231" t="e">
        <f>#REF!</f>
        <v>#REF!</v>
      </c>
      <c r="D109" s="231" t="e">
        <f>#REF!</f>
        <v>#REF!</v>
      </c>
      <c r="E109" s="231" t="e">
        <f>#REF!</f>
        <v>#REF!</v>
      </c>
      <c r="F109" s="230">
        <v>1</v>
      </c>
      <c r="G109" s="232" t="e">
        <f>#REF!/10000</f>
        <v>#REF!</v>
      </c>
      <c r="H109" s="232"/>
      <c r="I109" s="232" t="e">
        <f>#REF!/10000</f>
        <v>#REF!</v>
      </c>
      <c r="J109" s="237" t="e">
        <f>#REF!</f>
        <v>#REF!</v>
      </c>
      <c r="K109" s="237" t="e">
        <f>#REF!</f>
        <v>#REF!</v>
      </c>
      <c r="L109" s="231" t="e">
        <f>#REF!</f>
        <v>#REF!</v>
      </c>
      <c r="M109" s="238" t="e">
        <f>#REF!</f>
        <v>#REF!</v>
      </c>
      <c r="N109" s="239" t="e">
        <f>#REF!</f>
        <v>#REF!</v>
      </c>
      <c r="O109" s="239" t="e">
        <f>#REF!</f>
        <v>#REF!</v>
      </c>
      <c r="P109" s="240" t="e">
        <f>#REF!/10000</f>
        <v>#REF!</v>
      </c>
      <c r="Q109" s="240" t="e">
        <f>#REF!/10000</f>
        <v>#REF!</v>
      </c>
      <c r="R109" s="243" t="e">
        <f>#REF!/10000</f>
        <v>#REF!</v>
      </c>
      <c r="S109" s="245"/>
      <c r="T109" s="231" t="e">
        <f>#REF!</f>
        <v>#REF!</v>
      </c>
      <c r="U109" s="244" t="e">
        <f>#REF!</f>
        <v>#REF!</v>
      </c>
    </row>
    <row r="110" ht="15" customHeight="1" spans="1:21">
      <c r="A110" s="230">
        <v>106</v>
      </c>
      <c r="B110" s="231" t="e">
        <f>#REF!</f>
        <v>#REF!</v>
      </c>
      <c r="C110" s="231" t="e">
        <f>#REF!</f>
        <v>#REF!</v>
      </c>
      <c r="D110" s="231" t="e">
        <f>#REF!</f>
        <v>#REF!</v>
      </c>
      <c r="E110" s="231" t="e">
        <f>#REF!</f>
        <v>#REF!</v>
      </c>
      <c r="F110" s="230">
        <v>1</v>
      </c>
      <c r="G110" s="232" t="e">
        <f>#REF!/10000</f>
        <v>#REF!</v>
      </c>
      <c r="H110" s="232"/>
      <c r="I110" s="232" t="e">
        <f>#REF!/10000</f>
        <v>#REF!</v>
      </c>
      <c r="J110" s="237" t="e">
        <f>#REF!</f>
        <v>#REF!</v>
      </c>
      <c r="K110" s="237" t="e">
        <f>#REF!</f>
        <v>#REF!</v>
      </c>
      <c r="L110" s="231" t="e">
        <f>#REF!</f>
        <v>#REF!</v>
      </c>
      <c r="M110" s="238" t="e">
        <f>#REF!</f>
        <v>#REF!</v>
      </c>
      <c r="N110" s="239" t="e">
        <f>#REF!</f>
        <v>#REF!</v>
      </c>
      <c r="O110" s="239" t="e">
        <f>#REF!</f>
        <v>#REF!</v>
      </c>
      <c r="P110" s="240" t="e">
        <f>#REF!/10000</f>
        <v>#REF!</v>
      </c>
      <c r="Q110" s="240" t="e">
        <f>#REF!/10000</f>
        <v>#REF!</v>
      </c>
      <c r="R110" s="243" t="e">
        <f>#REF!/10000</f>
        <v>#REF!</v>
      </c>
      <c r="S110" s="245"/>
      <c r="T110" s="231" t="e">
        <f>#REF!</f>
        <v>#REF!</v>
      </c>
      <c r="U110" s="244" t="e">
        <f>#REF!</f>
        <v>#REF!</v>
      </c>
    </row>
    <row r="111" ht="15" customHeight="1" spans="1:21">
      <c r="A111" s="230">
        <v>107</v>
      </c>
      <c r="B111" s="231" t="e">
        <f>#REF!</f>
        <v>#REF!</v>
      </c>
      <c r="C111" s="231" t="e">
        <f>#REF!</f>
        <v>#REF!</v>
      </c>
      <c r="D111" s="231" t="e">
        <f>#REF!</f>
        <v>#REF!</v>
      </c>
      <c r="E111" s="231" t="e">
        <f>#REF!</f>
        <v>#REF!</v>
      </c>
      <c r="F111" s="230">
        <v>1</v>
      </c>
      <c r="G111" s="232" t="e">
        <f>#REF!/10000</f>
        <v>#REF!</v>
      </c>
      <c r="H111" s="232"/>
      <c r="I111" s="232" t="e">
        <f>#REF!/10000</f>
        <v>#REF!</v>
      </c>
      <c r="J111" s="237" t="e">
        <f>#REF!</f>
        <v>#REF!</v>
      </c>
      <c r="K111" s="237" t="e">
        <f>#REF!</f>
        <v>#REF!</v>
      </c>
      <c r="L111" s="231" t="e">
        <f>#REF!</f>
        <v>#REF!</v>
      </c>
      <c r="M111" s="238" t="e">
        <f>#REF!</f>
        <v>#REF!</v>
      </c>
      <c r="N111" s="239" t="e">
        <f>#REF!</f>
        <v>#REF!</v>
      </c>
      <c r="O111" s="239" t="e">
        <f>#REF!</f>
        <v>#REF!</v>
      </c>
      <c r="P111" s="240" t="e">
        <f>#REF!/10000</f>
        <v>#REF!</v>
      </c>
      <c r="Q111" s="240" t="e">
        <f>#REF!/10000</f>
        <v>#REF!</v>
      </c>
      <c r="R111" s="243" t="e">
        <f>#REF!/10000</f>
        <v>#REF!</v>
      </c>
      <c r="S111" s="245"/>
      <c r="T111" s="231" t="e">
        <f>#REF!</f>
        <v>#REF!</v>
      </c>
      <c r="U111" s="244" t="e">
        <f>#REF!</f>
        <v>#REF!</v>
      </c>
    </row>
    <row r="112" ht="15" customHeight="1" spans="1:21">
      <c r="A112" s="230">
        <v>108</v>
      </c>
      <c r="B112" s="231" t="e">
        <f>#REF!</f>
        <v>#REF!</v>
      </c>
      <c r="C112" s="231" t="e">
        <f>#REF!</f>
        <v>#REF!</v>
      </c>
      <c r="D112" s="231" t="e">
        <f>#REF!</f>
        <v>#REF!</v>
      </c>
      <c r="E112" s="231" t="e">
        <f>#REF!</f>
        <v>#REF!</v>
      </c>
      <c r="F112" s="230">
        <v>1</v>
      </c>
      <c r="G112" s="232" t="e">
        <f>#REF!/10000</f>
        <v>#REF!</v>
      </c>
      <c r="H112" s="232"/>
      <c r="I112" s="232" t="e">
        <f>#REF!/10000</f>
        <v>#REF!</v>
      </c>
      <c r="J112" s="237" t="e">
        <f>#REF!</f>
        <v>#REF!</v>
      </c>
      <c r="K112" s="237" t="e">
        <f>#REF!</f>
        <v>#REF!</v>
      </c>
      <c r="L112" s="231" t="e">
        <f>#REF!</f>
        <v>#REF!</v>
      </c>
      <c r="M112" s="238" t="e">
        <f>#REF!</f>
        <v>#REF!</v>
      </c>
      <c r="N112" s="239" t="e">
        <f>#REF!</f>
        <v>#REF!</v>
      </c>
      <c r="O112" s="239" t="e">
        <f>#REF!</f>
        <v>#REF!</v>
      </c>
      <c r="P112" s="240" t="e">
        <f>#REF!/10000</f>
        <v>#REF!</v>
      </c>
      <c r="Q112" s="240" t="e">
        <f>#REF!/10000</f>
        <v>#REF!</v>
      </c>
      <c r="R112" s="243" t="e">
        <f>#REF!/10000</f>
        <v>#REF!</v>
      </c>
      <c r="S112" s="245"/>
      <c r="T112" s="231" t="e">
        <f>#REF!</f>
        <v>#REF!</v>
      </c>
      <c r="U112" s="244" t="e">
        <f>#REF!</f>
        <v>#REF!</v>
      </c>
    </row>
    <row r="113" ht="15" customHeight="1" spans="1:21">
      <c r="A113" s="230">
        <v>109</v>
      </c>
      <c r="B113" s="231" t="e">
        <f>#REF!</f>
        <v>#REF!</v>
      </c>
      <c r="C113" s="231" t="e">
        <f>#REF!</f>
        <v>#REF!</v>
      </c>
      <c r="D113" s="231" t="e">
        <f>#REF!</f>
        <v>#REF!</v>
      </c>
      <c r="E113" s="231" t="e">
        <f>#REF!</f>
        <v>#REF!</v>
      </c>
      <c r="F113" s="230">
        <v>1</v>
      </c>
      <c r="G113" s="232" t="e">
        <f>#REF!/10000</f>
        <v>#REF!</v>
      </c>
      <c r="H113" s="232"/>
      <c r="I113" s="232" t="e">
        <f>#REF!/10000</f>
        <v>#REF!</v>
      </c>
      <c r="J113" s="237" t="e">
        <f>#REF!</f>
        <v>#REF!</v>
      </c>
      <c r="K113" s="237" t="e">
        <f>#REF!</f>
        <v>#REF!</v>
      </c>
      <c r="L113" s="231" t="e">
        <f>#REF!</f>
        <v>#REF!</v>
      </c>
      <c r="M113" s="238" t="e">
        <f>#REF!</f>
        <v>#REF!</v>
      </c>
      <c r="N113" s="239" t="e">
        <f>#REF!</f>
        <v>#REF!</v>
      </c>
      <c r="O113" s="239" t="e">
        <f>#REF!</f>
        <v>#REF!</v>
      </c>
      <c r="P113" s="240" t="e">
        <f>#REF!/10000</f>
        <v>#REF!</v>
      </c>
      <c r="Q113" s="240" t="e">
        <f>#REF!/10000</f>
        <v>#REF!</v>
      </c>
      <c r="R113" s="243" t="e">
        <f>#REF!/10000</f>
        <v>#REF!</v>
      </c>
      <c r="S113" s="245"/>
      <c r="T113" s="231" t="e">
        <f>#REF!</f>
        <v>#REF!</v>
      </c>
      <c r="U113" s="244" t="e">
        <f>#REF!</f>
        <v>#REF!</v>
      </c>
    </row>
    <row r="114" ht="15" customHeight="1" spans="1:21">
      <c r="A114" s="230">
        <v>110</v>
      </c>
      <c r="B114" s="231" t="e">
        <f>#REF!</f>
        <v>#REF!</v>
      </c>
      <c r="C114" s="231" t="e">
        <f>#REF!</f>
        <v>#REF!</v>
      </c>
      <c r="D114" s="231" t="e">
        <f>#REF!</f>
        <v>#REF!</v>
      </c>
      <c r="E114" s="231" t="e">
        <f>#REF!</f>
        <v>#REF!</v>
      </c>
      <c r="F114" s="230">
        <v>1</v>
      </c>
      <c r="G114" s="232" t="e">
        <f>#REF!/10000</f>
        <v>#REF!</v>
      </c>
      <c r="H114" s="232"/>
      <c r="I114" s="232" t="e">
        <f>#REF!/10000</f>
        <v>#REF!</v>
      </c>
      <c r="J114" s="237" t="e">
        <f>#REF!</f>
        <v>#REF!</v>
      </c>
      <c r="K114" s="237" t="e">
        <f>#REF!</f>
        <v>#REF!</v>
      </c>
      <c r="L114" s="231" t="e">
        <f>#REF!</f>
        <v>#REF!</v>
      </c>
      <c r="M114" s="238" t="e">
        <f>#REF!</f>
        <v>#REF!</v>
      </c>
      <c r="N114" s="239" t="e">
        <f>#REF!</f>
        <v>#REF!</v>
      </c>
      <c r="O114" s="239" t="e">
        <f>#REF!</f>
        <v>#REF!</v>
      </c>
      <c r="P114" s="240" t="e">
        <f>#REF!/10000</f>
        <v>#REF!</v>
      </c>
      <c r="Q114" s="240" t="e">
        <f>#REF!/10000</f>
        <v>#REF!</v>
      </c>
      <c r="R114" s="243" t="e">
        <f>#REF!/10000</f>
        <v>#REF!</v>
      </c>
      <c r="S114" s="245"/>
      <c r="T114" s="231" t="e">
        <f>#REF!</f>
        <v>#REF!</v>
      </c>
      <c r="U114" s="244" t="e">
        <f>#REF!</f>
        <v>#REF!</v>
      </c>
    </row>
    <row r="115" ht="15" customHeight="1" spans="1:21">
      <c r="A115" s="230">
        <v>111</v>
      </c>
      <c r="B115" s="231" t="e">
        <f>#REF!</f>
        <v>#REF!</v>
      </c>
      <c r="C115" s="231" t="e">
        <f>#REF!</f>
        <v>#REF!</v>
      </c>
      <c r="D115" s="231" t="e">
        <f>#REF!</f>
        <v>#REF!</v>
      </c>
      <c r="E115" s="231" t="e">
        <f>#REF!</f>
        <v>#REF!</v>
      </c>
      <c r="F115" s="230">
        <v>1</v>
      </c>
      <c r="G115" s="232" t="e">
        <f>#REF!/10000</f>
        <v>#REF!</v>
      </c>
      <c r="H115" s="232"/>
      <c r="I115" s="232" t="e">
        <f>#REF!/10000</f>
        <v>#REF!</v>
      </c>
      <c r="J115" s="237" t="e">
        <f>#REF!</f>
        <v>#REF!</v>
      </c>
      <c r="K115" s="237" t="e">
        <f>#REF!</f>
        <v>#REF!</v>
      </c>
      <c r="L115" s="231" t="e">
        <f>#REF!</f>
        <v>#REF!</v>
      </c>
      <c r="M115" s="238" t="e">
        <f>#REF!</f>
        <v>#REF!</v>
      </c>
      <c r="N115" s="239" t="e">
        <f>#REF!</f>
        <v>#REF!</v>
      </c>
      <c r="O115" s="239" t="e">
        <f>#REF!</f>
        <v>#REF!</v>
      </c>
      <c r="P115" s="240" t="e">
        <f>#REF!/10000</f>
        <v>#REF!</v>
      </c>
      <c r="Q115" s="240" t="e">
        <f>#REF!/10000</f>
        <v>#REF!</v>
      </c>
      <c r="R115" s="243" t="e">
        <f>#REF!/10000</f>
        <v>#REF!</v>
      </c>
      <c r="S115" s="245"/>
      <c r="T115" s="231" t="e">
        <f>#REF!</f>
        <v>#REF!</v>
      </c>
      <c r="U115" s="244" t="e">
        <f>#REF!</f>
        <v>#REF!</v>
      </c>
    </row>
    <row r="116" ht="15" customHeight="1" spans="1:21">
      <c r="A116" s="230">
        <v>112</v>
      </c>
      <c r="B116" s="231" t="e">
        <f>#REF!</f>
        <v>#REF!</v>
      </c>
      <c r="C116" s="231" t="e">
        <f>#REF!</f>
        <v>#REF!</v>
      </c>
      <c r="D116" s="231" t="e">
        <f>#REF!</f>
        <v>#REF!</v>
      </c>
      <c r="E116" s="231" t="e">
        <f>#REF!</f>
        <v>#REF!</v>
      </c>
      <c r="F116" s="230">
        <v>1</v>
      </c>
      <c r="G116" s="232" t="e">
        <f>#REF!/10000</f>
        <v>#REF!</v>
      </c>
      <c r="H116" s="232"/>
      <c r="I116" s="232" t="e">
        <f>#REF!/10000</f>
        <v>#REF!</v>
      </c>
      <c r="J116" s="237" t="e">
        <f>#REF!</f>
        <v>#REF!</v>
      </c>
      <c r="K116" s="237" t="e">
        <f>#REF!</f>
        <v>#REF!</v>
      </c>
      <c r="L116" s="231" t="e">
        <f>#REF!</f>
        <v>#REF!</v>
      </c>
      <c r="M116" s="238" t="e">
        <f>#REF!</f>
        <v>#REF!</v>
      </c>
      <c r="N116" s="239" t="e">
        <f>#REF!</f>
        <v>#REF!</v>
      </c>
      <c r="O116" s="239" t="e">
        <f>#REF!</f>
        <v>#REF!</v>
      </c>
      <c r="P116" s="240" t="e">
        <f>#REF!/10000</f>
        <v>#REF!</v>
      </c>
      <c r="Q116" s="240" t="e">
        <f>#REF!/10000</f>
        <v>#REF!</v>
      </c>
      <c r="R116" s="243" t="e">
        <f>#REF!/10000</f>
        <v>#REF!</v>
      </c>
      <c r="S116" s="245"/>
      <c r="T116" s="231" t="e">
        <f>#REF!</f>
        <v>#REF!</v>
      </c>
      <c r="U116" s="244" t="e">
        <f>#REF!</f>
        <v>#REF!</v>
      </c>
    </row>
    <row r="117" ht="15" customHeight="1" spans="1:21">
      <c r="A117" s="230">
        <v>113</v>
      </c>
      <c r="B117" s="231" t="e">
        <f>#REF!</f>
        <v>#REF!</v>
      </c>
      <c r="C117" s="231" t="e">
        <f>#REF!</f>
        <v>#REF!</v>
      </c>
      <c r="D117" s="231" t="e">
        <f>#REF!</f>
        <v>#REF!</v>
      </c>
      <c r="E117" s="231" t="e">
        <f>#REF!</f>
        <v>#REF!</v>
      </c>
      <c r="F117" s="230">
        <v>1</v>
      </c>
      <c r="G117" s="232" t="e">
        <f>#REF!/10000</f>
        <v>#REF!</v>
      </c>
      <c r="H117" s="232"/>
      <c r="I117" s="232" t="e">
        <f>#REF!/10000</f>
        <v>#REF!</v>
      </c>
      <c r="J117" s="237" t="e">
        <f>#REF!</f>
        <v>#REF!</v>
      </c>
      <c r="K117" s="237" t="e">
        <f>#REF!</f>
        <v>#REF!</v>
      </c>
      <c r="L117" s="231" t="e">
        <f>#REF!</f>
        <v>#REF!</v>
      </c>
      <c r="M117" s="238" t="e">
        <f>#REF!</f>
        <v>#REF!</v>
      </c>
      <c r="N117" s="239" t="e">
        <f>#REF!</f>
        <v>#REF!</v>
      </c>
      <c r="O117" s="239" t="e">
        <f>#REF!</f>
        <v>#REF!</v>
      </c>
      <c r="P117" s="240" t="e">
        <f>#REF!/10000</f>
        <v>#REF!</v>
      </c>
      <c r="Q117" s="240" t="e">
        <f>#REF!/10000</f>
        <v>#REF!</v>
      </c>
      <c r="R117" s="243" t="e">
        <f>#REF!/10000</f>
        <v>#REF!</v>
      </c>
      <c r="S117" s="245"/>
      <c r="T117" s="231" t="e">
        <f>#REF!</f>
        <v>#REF!</v>
      </c>
      <c r="U117" s="244" t="e">
        <f>#REF!</f>
        <v>#REF!</v>
      </c>
    </row>
    <row r="118" ht="15" customHeight="1" spans="1:21">
      <c r="A118" s="230">
        <v>114</v>
      </c>
      <c r="B118" s="231" t="e">
        <f>#REF!</f>
        <v>#REF!</v>
      </c>
      <c r="C118" s="231" t="e">
        <f>#REF!</f>
        <v>#REF!</v>
      </c>
      <c r="D118" s="231" t="e">
        <f>#REF!</f>
        <v>#REF!</v>
      </c>
      <c r="E118" s="231" t="e">
        <f>#REF!</f>
        <v>#REF!</v>
      </c>
      <c r="F118" s="230">
        <v>1</v>
      </c>
      <c r="G118" s="232" t="e">
        <f>#REF!/10000</f>
        <v>#REF!</v>
      </c>
      <c r="H118" s="232"/>
      <c r="I118" s="232" t="e">
        <f>#REF!/10000</f>
        <v>#REF!</v>
      </c>
      <c r="J118" s="237" t="e">
        <f>#REF!</f>
        <v>#REF!</v>
      </c>
      <c r="K118" s="237" t="e">
        <f>#REF!</f>
        <v>#REF!</v>
      </c>
      <c r="L118" s="231" t="e">
        <f>#REF!</f>
        <v>#REF!</v>
      </c>
      <c r="M118" s="238" t="e">
        <f>#REF!</f>
        <v>#REF!</v>
      </c>
      <c r="N118" s="239" t="e">
        <f>#REF!</f>
        <v>#REF!</v>
      </c>
      <c r="O118" s="239" t="e">
        <f>#REF!</f>
        <v>#REF!</v>
      </c>
      <c r="P118" s="240" t="e">
        <f>#REF!/10000</f>
        <v>#REF!</v>
      </c>
      <c r="Q118" s="240" t="e">
        <f>#REF!/10000</f>
        <v>#REF!</v>
      </c>
      <c r="R118" s="243" t="e">
        <f>#REF!/10000</f>
        <v>#REF!</v>
      </c>
      <c r="S118" s="245"/>
      <c r="T118" s="231" t="e">
        <f>#REF!</f>
        <v>#REF!</v>
      </c>
      <c r="U118" s="244" t="e">
        <f>#REF!</f>
        <v>#REF!</v>
      </c>
    </row>
    <row r="119" ht="15" customHeight="1" spans="1:21">
      <c r="A119" s="230">
        <v>115</v>
      </c>
      <c r="B119" s="231" t="e">
        <f>#REF!</f>
        <v>#REF!</v>
      </c>
      <c r="C119" s="231" t="e">
        <f>#REF!</f>
        <v>#REF!</v>
      </c>
      <c r="D119" s="231" t="e">
        <f>#REF!</f>
        <v>#REF!</v>
      </c>
      <c r="E119" s="231" t="e">
        <f>#REF!</f>
        <v>#REF!</v>
      </c>
      <c r="F119" s="230">
        <v>1</v>
      </c>
      <c r="G119" s="232" t="e">
        <f>#REF!/10000</f>
        <v>#REF!</v>
      </c>
      <c r="H119" s="232"/>
      <c r="I119" s="232" t="e">
        <f>#REF!/10000</f>
        <v>#REF!</v>
      </c>
      <c r="J119" s="237" t="e">
        <f>#REF!</f>
        <v>#REF!</v>
      </c>
      <c r="K119" s="237" t="e">
        <f>#REF!</f>
        <v>#REF!</v>
      </c>
      <c r="L119" s="231" t="e">
        <f>#REF!</f>
        <v>#REF!</v>
      </c>
      <c r="M119" s="238" t="e">
        <f>#REF!</f>
        <v>#REF!</v>
      </c>
      <c r="N119" s="239" t="e">
        <f>#REF!</f>
        <v>#REF!</v>
      </c>
      <c r="O119" s="239" t="e">
        <f>#REF!</f>
        <v>#REF!</v>
      </c>
      <c r="P119" s="240" t="e">
        <f>#REF!/10000</f>
        <v>#REF!</v>
      </c>
      <c r="Q119" s="240" t="e">
        <f>#REF!/10000</f>
        <v>#REF!</v>
      </c>
      <c r="R119" s="243" t="e">
        <f>#REF!/10000</f>
        <v>#REF!</v>
      </c>
      <c r="S119" s="245"/>
      <c r="T119" s="231" t="e">
        <f>#REF!</f>
        <v>#REF!</v>
      </c>
      <c r="U119" s="244" t="e">
        <f>#REF!</f>
        <v>#REF!</v>
      </c>
    </row>
    <row r="120" ht="15" customHeight="1" spans="1:21">
      <c r="A120" s="230">
        <v>116</v>
      </c>
      <c r="B120" s="231" t="e">
        <f>#REF!</f>
        <v>#REF!</v>
      </c>
      <c r="C120" s="231" t="e">
        <f>#REF!</f>
        <v>#REF!</v>
      </c>
      <c r="D120" s="231" t="e">
        <f>#REF!</f>
        <v>#REF!</v>
      </c>
      <c r="E120" s="231" t="e">
        <f>#REF!</f>
        <v>#REF!</v>
      </c>
      <c r="F120" s="230">
        <v>1</v>
      </c>
      <c r="G120" s="232" t="e">
        <f>#REF!/10000</f>
        <v>#REF!</v>
      </c>
      <c r="H120" s="232"/>
      <c r="I120" s="232" t="e">
        <f>#REF!/10000</f>
        <v>#REF!</v>
      </c>
      <c r="J120" s="237" t="e">
        <f>#REF!</f>
        <v>#REF!</v>
      </c>
      <c r="K120" s="237" t="e">
        <f>#REF!</f>
        <v>#REF!</v>
      </c>
      <c r="L120" s="231" t="e">
        <f>#REF!</f>
        <v>#REF!</v>
      </c>
      <c r="M120" s="238" t="e">
        <f>#REF!</f>
        <v>#REF!</v>
      </c>
      <c r="N120" s="239" t="e">
        <f>#REF!</f>
        <v>#REF!</v>
      </c>
      <c r="O120" s="239" t="e">
        <f>#REF!</f>
        <v>#REF!</v>
      </c>
      <c r="P120" s="240" t="e">
        <f>#REF!/10000</f>
        <v>#REF!</v>
      </c>
      <c r="Q120" s="240" t="e">
        <f>#REF!/10000</f>
        <v>#REF!</v>
      </c>
      <c r="R120" s="243" t="e">
        <f>#REF!/10000</f>
        <v>#REF!</v>
      </c>
      <c r="S120" s="245"/>
      <c r="T120" s="231" t="e">
        <f>#REF!</f>
        <v>#REF!</v>
      </c>
      <c r="U120" s="244" t="e">
        <f>#REF!</f>
        <v>#REF!</v>
      </c>
    </row>
    <row r="121" ht="15" customHeight="1" spans="1:21">
      <c r="A121" s="230">
        <v>117</v>
      </c>
      <c r="B121" s="231" t="e">
        <f>#REF!</f>
        <v>#REF!</v>
      </c>
      <c r="C121" s="231" t="e">
        <f>#REF!</f>
        <v>#REF!</v>
      </c>
      <c r="D121" s="231" t="e">
        <f>#REF!</f>
        <v>#REF!</v>
      </c>
      <c r="E121" s="231" t="e">
        <f>#REF!</f>
        <v>#REF!</v>
      </c>
      <c r="F121" s="230">
        <v>1</v>
      </c>
      <c r="G121" s="232" t="e">
        <f>#REF!/10000</f>
        <v>#REF!</v>
      </c>
      <c r="H121" s="232"/>
      <c r="I121" s="232" t="e">
        <f>#REF!/10000</f>
        <v>#REF!</v>
      </c>
      <c r="J121" s="237" t="e">
        <f>#REF!</f>
        <v>#REF!</v>
      </c>
      <c r="K121" s="237" t="e">
        <f>#REF!</f>
        <v>#REF!</v>
      </c>
      <c r="L121" s="231" t="e">
        <f>#REF!</f>
        <v>#REF!</v>
      </c>
      <c r="M121" s="238" t="e">
        <f>#REF!</f>
        <v>#REF!</v>
      </c>
      <c r="N121" s="239" t="e">
        <f>#REF!</f>
        <v>#REF!</v>
      </c>
      <c r="O121" s="239" t="e">
        <f>#REF!</f>
        <v>#REF!</v>
      </c>
      <c r="P121" s="240" t="e">
        <f>#REF!/10000</f>
        <v>#REF!</v>
      </c>
      <c r="Q121" s="240" t="e">
        <f>#REF!/10000</f>
        <v>#REF!</v>
      </c>
      <c r="R121" s="243" t="e">
        <f>#REF!/10000</f>
        <v>#REF!</v>
      </c>
      <c r="S121" s="245"/>
      <c r="T121" s="231" t="e">
        <f>#REF!</f>
        <v>#REF!</v>
      </c>
      <c r="U121" s="244" t="e">
        <f>#REF!</f>
        <v>#REF!</v>
      </c>
    </row>
    <row r="122" ht="15" customHeight="1" spans="1:21">
      <c r="A122" s="230">
        <v>118</v>
      </c>
      <c r="B122" s="231" t="e">
        <f>#REF!</f>
        <v>#REF!</v>
      </c>
      <c r="C122" s="231" t="e">
        <f>#REF!</f>
        <v>#REF!</v>
      </c>
      <c r="D122" s="231" t="e">
        <f>#REF!</f>
        <v>#REF!</v>
      </c>
      <c r="E122" s="231" t="e">
        <f>#REF!</f>
        <v>#REF!</v>
      </c>
      <c r="F122" s="230">
        <v>1</v>
      </c>
      <c r="G122" s="232" t="e">
        <f>#REF!/10000</f>
        <v>#REF!</v>
      </c>
      <c r="H122" s="232"/>
      <c r="I122" s="232" t="e">
        <f>#REF!/10000</f>
        <v>#REF!</v>
      </c>
      <c r="J122" s="237" t="e">
        <f>#REF!</f>
        <v>#REF!</v>
      </c>
      <c r="K122" s="237" t="e">
        <f>#REF!</f>
        <v>#REF!</v>
      </c>
      <c r="L122" s="231" t="e">
        <f>#REF!</f>
        <v>#REF!</v>
      </c>
      <c r="M122" s="238" t="e">
        <f>#REF!</f>
        <v>#REF!</v>
      </c>
      <c r="N122" s="239" t="e">
        <f>#REF!</f>
        <v>#REF!</v>
      </c>
      <c r="O122" s="239" t="e">
        <f>#REF!</f>
        <v>#REF!</v>
      </c>
      <c r="P122" s="240" t="e">
        <f>#REF!/10000</f>
        <v>#REF!</v>
      </c>
      <c r="Q122" s="240" t="e">
        <f>#REF!/10000</f>
        <v>#REF!</v>
      </c>
      <c r="R122" s="243" t="e">
        <f>#REF!/10000</f>
        <v>#REF!</v>
      </c>
      <c r="S122" s="245"/>
      <c r="T122" s="231" t="e">
        <f>#REF!</f>
        <v>#REF!</v>
      </c>
      <c r="U122" s="244" t="e">
        <f>#REF!</f>
        <v>#REF!</v>
      </c>
    </row>
    <row r="123" ht="15" customHeight="1" spans="1:21">
      <c r="A123" s="230">
        <v>119</v>
      </c>
      <c r="B123" s="231" t="e">
        <f>#REF!</f>
        <v>#REF!</v>
      </c>
      <c r="C123" s="231" t="e">
        <f>#REF!</f>
        <v>#REF!</v>
      </c>
      <c r="D123" s="231" t="e">
        <f>#REF!</f>
        <v>#REF!</v>
      </c>
      <c r="E123" s="231" t="e">
        <f>#REF!</f>
        <v>#REF!</v>
      </c>
      <c r="F123" s="230">
        <v>1</v>
      </c>
      <c r="G123" s="232" t="e">
        <f>#REF!/10000</f>
        <v>#REF!</v>
      </c>
      <c r="H123" s="232"/>
      <c r="I123" s="232" t="e">
        <f>#REF!/10000</f>
        <v>#REF!</v>
      </c>
      <c r="J123" s="237" t="e">
        <f>#REF!</f>
        <v>#REF!</v>
      </c>
      <c r="K123" s="237" t="e">
        <f>#REF!</f>
        <v>#REF!</v>
      </c>
      <c r="L123" s="231" t="e">
        <f>#REF!</f>
        <v>#REF!</v>
      </c>
      <c r="M123" s="238" t="e">
        <f>#REF!</f>
        <v>#REF!</v>
      </c>
      <c r="N123" s="239" t="e">
        <f>#REF!</f>
        <v>#REF!</v>
      </c>
      <c r="O123" s="239" t="e">
        <f>#REF!</f>
        <v>#REF!</v>
      </c>
      <c r="P123" s="240" t="e">
        <f>#REF!/10000</f>
        <v>#REF!</v>
      </c>
      <c r="Q123" s="240" t="e">
        <f>#REF!/10000</f>
        <v>#REF!</v>
      </c>
      <c r="R123" s="243" t="e">
        <f>#REF!/10000</f>
        <v>#REF!</v>
      </c>
      <c r="S123" s="245"/>
      <c r="T123" s="231" t="e">
        <f>#REF!</f>
        <v>#REF!</v>
      </c>
      <c r="U123" s="244" t="e">
        <f>#REF!</f>
        <v>#REF!</v>
      </c>
    </row>
    <row r="124" ht="15" customHeight="1" spans="1:21">
      <c r="A124" s="230">
        <v>120</v>
      </c>
      <c r="B124" s="231" t="e">
        <f>#REF!</f>
        <v>#REF!</v>
      </c>
      <c r="C124" s="231" t="e">
        <f>#REF!</f>
        <v>#REF!</v>
      </c>
      <c r="D124" s="231" t="e">
        <f>#REF!</f>
        <v>#REF!</v>
      </c>
      <c r="E124" s="231" t="e">
        <f>#REF!</f>
        <v>#REF!</v>
      </c>
      <c r="F124" s="230">
        <v>1</v>
      </c>
      <c r="G124" s="232" t="e">
        <f>#REF!/10000</f>
        <v>#REF!</v>
      </c>
      <c r="H124" s="232"/>
      <c r="I124" s="232" t="e">
        <f>#REF!/10000</f>
        <v>#REF!</v>
      </c>
      <c r="J124" s="237" t="e">
        <f>#REF!</f>
        <v>#REF!</v>
      </c>
      <c r="K124" s="237" t="e">
        <f>#REF!</f>
        <v>#REF!</v>
      </c>
      <c r="L124" s="231" t="e">
        <f>#REF!</f>
        <v>#REF!</v>
      </c>
      <c r="M124" s="238" t="e">
        <f>#REF!</f>
        <v>#REF!</v>
      </c>
      <c r="N124" s="239" t="e">
        <f>#REF!</f>
        <v>#REF!</v>
      </c>
      <c r="O124" s="239" t="e">
        <f>#REF!</f>
        <v>#REF!</v>
      </c>
      <c r="P124" s="240" t="e">
        <f>#REF!/10000</f>
        <v>#REF!</v>
      </c>
      <c r="Q124" s="240" t="e">
        <f>#REF!/10000</f>
        <v>#REF!</v>
      </c>
      <c r="R124" s="243" t="e">
        <f>#REF!/10000</f>
        <v>#REF!</v>
      </c>
      <c r="S124" s="245"/>
      <c r="T124" s="231" t="e">
        <f>#REF!</f>
        <v>#REF!</v>
      </c>
      <c r="U124" s="244" t="e">
        <f>#REF!</f>
        <v>#REF!</v>
      </c>
    </row>
    <row r="125" ht="15" customHeight="1" spans="1:21">
      <c r="A125" s="230">
        <v>121</v>
      </c>
      <c r="B125" s="231" t="e">
        <f>#REF!</f>
        <v>#REF!</v>
      </c>
      <c r="C125" s="231" t="e">
        <f>#REF!</f>
        <v>#REF!</v>
      </c>
      <c r="D125" s="231" t="e">
        <f>#REF!</f>
        <v>#REF!</v>
      </c>
      <c r="E125" s="231" t="e">
        <f>#REF!</f>
        <v>#REF!</v>
      </c>
      <c r="F125" s="230">
        <v>1</v>
      </c>
      <c r="G125" s="232" t="e">
        <f>#REF!/10000</f>
        <v>#REF!</v>
      </c>
      <c r="H125" s="232"/>
      <c r="I125" s="232" t="e">
        <f>#REF!/10000</f>
        <v>#REF!</v>
      </c>
      <c r="J125" s="237" t="e">
        <f>#REF!</f>
        <v>#REF!</v>
      </c>
      <c r="K125" s="237" t="e">
        <f>#REF!</f>
        <v>#REF!</v>
      </c>
      <c r="L125" s="231" t="e">
        <f>#REF!</f>
        <v>#REF!</v>
      </c>
      <c r="M125" s="238" t="e">
        <f>#REF!</f>
        <v>#REF!</v>
      </c>
      <c r="N125" s="239" t="e">
        <f>#REF!</f>
        <v>#REF!</v>
      </c>
      <c r="O125" s="239" t="e">
        <f>#REF!</f>
        <v>#REF!</v>
      </c>
      <c r="P125" s="240" t="e">
        <f>#REF!/10000</f>
        <v>#REF!</v>
      </c>
      <c r="Q125" s="240" t="e">
        <f>#REF!/10000</f>
        <v>#REF!</v>
      </c>
      <c r="R125" s="243" t="e">
        <f>#REF!/10000</f>
        <v>#REF!</v>
      </c>
      <c r="S125" s="245"/>
      <c r="T125" s="231" t="e">
        <f>#REF!</f>
        <v>#REF!</v>
      </c>
      <c r="U125" s="244" t="e">
        <f>#REF!</f>
        <v>#REF!</v>
      </c>
    </row>
    <row r="126" ht="15" customHeight="1" spans="1:21">
      <c r="A126" s="230">
        <v>122</v>
      </c>
      <c r="B126" s="231" t="e">
        <f>#REF!</f>
        <v>#REF!</v>
      </c>
      <c r="C126" s="231" t="e">
        <f>#REF!</f>
        <v>#REF!</v>
      </c>
      <c r="D126" s="231" t="e">
        <f>#REF!</f>
        <v>#REF!</v>
      </c>
      <c r="E126" s="231" t="e">
        <f>#REF!</f>
        <v>#REF!</v>
      </c>
      <c r="F126" s="230">
        <v>1</v>
      </c>
      <c r="G126" s="232" t="e">
        <f>#REF!/10000</f>
        <v>#REF!</v>
      </c>
      <c r="H126" s="232"/>
      <c r="I126" s="232" t="e">
        <f>#REF!/10000</f>
        <v>#REF!</v>
      </c>
      <c r="J126" s="237" t="e">
        <f>#REF!</f>
        <v>#REF!</v>
      </c>
      <c r="K126" s="237" t="e">
        <f>#REF!</f>
        <v>#REF!</v>
      </c>
      <c r="L126" s="231" t="e">
        <f>#REF!</f>
        <v>#REF!</v>
      </c>
      <c r="M126" s="238" t="e">
        <f>#REF!</f>
        <v>#REF!</v>
      </c>
      <c r="N126" s="239" t="e">
        <f>#REF!</f>
        <v>#REF!</v>
      </c>
      <c r="O126" s="239" t="e">
        <f>#REF!</f>
        <v>#REF!</v>
      </c>
      <c r="P126" s="240" t="e">
        <f>#REF!/10000</f>
        <v>#REF!</v>
      </c>
      <c r="Q126" s="240" t="e">
        <f>#REF!/10000</f>
        <v>#REF!</v>
      </c>
      <c r="R126" s="243" t="e">
        <f>#REF!/10000</f>
        <v>#REF!</v>
      </c>
      <c r="S126" s="245"/>
      <c r="T126" s="231" t="e">
        <f>#REF!</f>
        <v>#REF!</v>
      </c>
      <c r="U126" s="244" t="e">
        <f>#REF!</f>
        <v>#REF!</v>
      </c>
    </row>
    <row r="127" ht="15" customHeight="1" spans="1:21">
      <c r="A127" s="230">
        <v>123</v>
      </c>
      <c r="B127" s="231" t="e">
        <f>#REF!</f>
        <v>#REF!</v>
      </c>
      <c r="C127" s="231" t="e">
        <f>#REF!</f>
        <v>#REF!</v>
      </c>
      <c r="D127" s="231" t="e">
        <f>#REF!</f>
        <v>#REF!</v>
      </c>
      <c r="E127" s="231" t="e">
        <f>#REF!</f>
        <v>#REF!</v>
      </c>
      <c r="F127" s="230">
        <v>1</v>
      </c>
      <c r="G127" s="232" t="e">
        <f>#REF!/10000</f>
        <v>#REF!</v>
      </c>
      <c r="H127" s="232"/>
      <c r="I127" s="232" t="e">
        <f>#REF!/10000</f>
        <v>#REF!</v>
      </c>
      <c r="J127" s="237" t="e">
        <f>#REF!</f>
        <v>#REF!</v>
      </c>
      <c r="K127" s="237" t="e">
        <f>#REF!</f>
        <v>#REF!</v>
      </c>
      <c r="L127" s="231" t="e">
        <f>#REF!</f>
        <v>#REF!</v>
      </c>
      <c r="M127" s="238" t="e">
        <f>#REF!</f>
        <v>#REF!</v>
      </c>
      <c r="N127" s="239" t="e">
        <f>#REF!</f>
        <v>#REF!</v>
      </c>
      <c r="O127" s="239" t="e">
        <f>#REF!</f>
        <v>#REF!</v>
      </c>
      <c r="P127" s="240" t="e">
        <f>#REF!/10000</f>
        <v>#REF!</v>
      </c>
      <c r="Q127" s="240" t="e">
        <f>#REF!/10000</f>
        <v>#REF!</v>
      </c>
      <c r="R127" s="243" t="e">
        <f>#REF!/10000</f>
        <v>#REF!</v>
      </c>
      <c r="S127" s="245"/>
      <c r="T127" s="231" t="e">
        <f>#REF!</f>
        <v>#REF!</v>
      </c>
      <c r="U127" s="244" t="e">
        <f>#REF!</f>
        <v>#REF!</v>
      </c>
    </row>
    <row r="128" ht="15" customHeight="1" spans="1:21">
      <c r="A128" s="230">
        <v>124</v>
      </c>
      <c r="B128" s="231" t="e">
        <f>#REF!</f>
        <v>#REF!</v>
      </c>
      <c r="C128" s="231" t="e">
        <f>#REF!</f>
        <v>#REF!</v>
      </c>
      <c r="D128" s="231" t="e">
        <f>#REF!</f>
        <v>#REF!</v>
      </c>
      <c r="E128" s="231" t="e">
        <f>#REF!</f>
        <v>#REF!</v>
      </c>
      <c r="F128" s="230">
        <v>1</v>
      </c>
      <c r="G128" s="232" t="e">
        <f>#REF!/10000</f>
        <v>#REF!</v>
      </c>
      <c r="H128" s="232"/>
      <c r="I128" s="232" t="e">
        <f>#REF!/10000</f>
        <v>#REF!</v>
      </c>
      <c r="J128" s="237" t="e">
        <f>#REF!</f>
        <v>#REF!</v>
      </c>
      <c r="K128" s="237" t="e">
        <f>#REF!</f>
        <v>#REF!</v>
      </c>
      <c r="L128" s="231" t="e">
        <f>#REF!</f>
        <v>#REF!</v>
      </c>
      <c r="M128" s="238" t="e">
        <f>#REF!</f>
        <v>#REF!</v>
      </c>
      <c r="N128" s="239" t="e">
        <f>#REF!</f>
        <v>#REF!</v>
      </c>
      <c r="O128" s="239" t="e">
        <f>#REF!</f>
        <v>#REF!</v>
      </c>
      <c r="P128" s="240" t="e">
        <f>#REF!/10000</f>
        <v>#REF!</v>
      </c>
      <c r="Q128" s="240" t="e">
        <f>#REF!/10000</f>
        <v>#REF!</v>
      </c>
      <c r="R128" s="243" t="e">
        <f>#REF!/10000</f>
        <v>#REF!</v>
      </c>
      <c r="S128" s="245"/>
      <c r="T128" s="231" t="e">
        <f>#REF!</f>
        <v>#REF!</v>
      </c>
      <c r="U128" s="244" t="e">
        <f>#REF!</f>
        <v>#REF!</v>
      </c>
    </row>
    <row r="129" ht="15" customHeight="1" spans="1:21">
      <c r="A129" s="230">
        <v>125</v>
      </c>
      <c r="B129" s="231" t="e">
        <f>#REF!</f>
        <v>#REF!</v>
      </c>
      <c r="C129" s="231" t="e">
        <f>#REF!</f>
        <v>#REF!</v>
      </c>
      <c r="D129" s="231" t="e">
        <f>#REF!</f>
        <v>#REF!</v>
      </c>
      <c r="E129" s="231" t="e">
        <f>#REF!</f>
        <v>#REF!</v>
      </c>
      <c r="F129" s="230">
        <v>1</v>
      </c>
      <c r="G129" s="232" t="e">
        <f>#REF!/10000</f>
        <v>#REF!</v>
      </c>
      <c r="H129" s="232"/>
      <c r="I129" s="232" t="e">
        <f>#REF!/10000</f>
        <v>#REF!</v>
      </c>
      <c r="J129" s="237" t="e">
        <f>#REF!</f>
        <v>#REF!</v>
      </c>
      <c r="K129" s="237" t="e">
        <f>#REF!</f>
        <v>#REF!</v>
      </c>
      <c r="L129" s="231" t="e">
        <f>#REF!</f>
        <v>#REF!</v>
      </c>
      <c r="M129" s="238" t="e">
        <f>#REF!</f>
        <v>#REF!</v>
      </c>
      <c r="N129" s="239" t="e">
        <f>#REF!</f>
        <v>#REF!</v>
      </c>
      <c r="O129" s="239" t="e">
        <f>#REF!</f>
        <v>#REF!</v>
      </c>
      <c r="P129" s="240" t="e">
        <f>#REF!/10000</f>
        <v>#REF!</v>
      </c>
      <c r="Q129" s="240" t="e">
        <f>#REF!/10000</f>
        <v>#REF!</v>
      </c>
      <c r="R129" s="243" t="e">
        <f>#REF!/10000</f>
        <v>#REF!</v>
      </c>
      <c r="S129" s="245"/>
      <c r="T129" s="231" t="e">
        <f>#REF!</f>
        <v>#REF!</v>
      </c>
      <c r="U129" s="244" t="e">
        <f>#REF!</f>
        <v>#REF!</v>
      </c>
    </row>
    <row r="130" ht="15" customHeight="1" spans="1:21">
      <c r="A130" s="230">
        <v>126</v>
      </c>
      <c r="B130" s="231" t="e">
        <f>#REF!</f>
        <v>#REF!</v>
      </c>
      <c r="C130" s="231" t="e">
        <f>#REF!</f>
        <v>#REF!</v>
      </c>
      <c r="D130" s="231" t="e">
        <f>#REF!</f>
        <v>#REF!</v>
      </c>
      <c r="E130" s="231" t="e">
        <f>#REF!</f>
        <v>#REF!</v>
      </c>
      <c r="F130" s="230">
        <v>1</v>
      </c>
      <c r="G130" s="232" t="e">
        <f>#REF!/10000</f>
        <v>#REF!</v>
      </c>
      <c r="H130" s="232"/>
      <c r="I130" s="232" t="e">
        <f>#REF!/10000</f>
        <v>#REF!</v>
      </c>
      <c r="J130" s="237" t="e">
        <f>#REF!</f>
        <v>#REF!</v>
      </c>
      <c r="K130" s="237" t="e">
        <f>#REF!</f>
        <v>#REF!</v>
      </c>
      <c r="L130" s="231" t="e">
        <f>#REF!</f>
        <v>#REF!</v>
      </c>
      <c r="M130" s="238" t="e">
        <f>#REF!</f>
        <v>#REF!</v>
      </c>
      <c r="N130" s="239" t="e">
        <f>#REF!</f>
        <v>#REF!</v>
      </c>
      <c r="O130" s="239" t="e">
        <f>#REF!</f>
        <v>#REF!</v>
      </c>
      <c r="P130" s="240" t="e">
        <f>#REF!/10000</f>
        <v>#REF!</v>
      </c>
      <c r="Q130" s="240" t="e">
        <f>#REF!/10000</f>
        <v>#REF!</v>
      </c>
      <c r="R130" s="243" t="e">
        <f>#REF!/10000</f>
        <v>#REF!</v>
      </c>
      <c r="S130" s="245"/>
      <c r="T130" s="231" t="e">
        <f>#REF!</f>
        <v>#REF!</v>
      </c>
      <c r="U130" s="244" t="e">
        <f>#REF!</f>
        <v>#REF!</v>
      </c>
    </row>
    <row r="131" ht="15" customHeight="1" spans="1:21">
      <c r="A131" s="230">
        <v>127</v>
      </c>
      <c r="B131" s="231" t="e">
        <f>#REF!</f>
        <v>#REF!</v>
      </c>
      <c r="C131" s="231" t="e">
        <f>#REF!</f>
        <v>#REF!</v>
      </c>
      <c r="D131" s="231" t="e">
        <f>#REF!</f>
        <v>#REF!</v>
      </c>
      <c r="E131" s="231" t="e">
        <f>#REF!</f>
        <v>#REF!</v>
      </c>
      <c r="F131" s="230">
        <v>1</v>
      </c>
      <c r="G131" s="232" t="e">
        <f>#REF!/10000</f>
        <v>#REF!</v>
      </c>
      <c r="H131" s="232"/>
      <c r="I131" s="232" t="e">
        <f>#REF!/10000</f>
        <v>#REF!</v>
      </c>
      <c r="J131" s="237" t="e">
        <f>#REF!</f>
        <v>#REF!</v>
      </c>
      <c r="K131" s="237" t="e">
        <f>#REF!</f>
        <v>#REF!</v>
      </c>
      <c r="L131" s="231" t="e">
        <f>#REF!</f>
        <v>#REF!</v>
      </c>
      <c r="M131" s="238" t="e">
        <f>#REF!</f>
        <v>#REF!</v>
      </c>
      <c r="N131" s="239" t="e">
        <f>#REF!</f>
        <v>#REF!</v>
      </c>
      <c r="O131" s="239" t="e">
        <f>#REF!</f>
        <v>#REF!</v>
      </c>
      <c r="P131" s="240" t="e">
        <f>#REF!/10000</f>
        <v>#REF!</v>
      </c>
      <c r="Q131" s="240" t="e">
        <f>#REF!/10000</f>
        <v>#REF!</v>
      </c>
      <c r="R131" s="243" t="e">
        <f>#REF!/10000</f>
        <v>#REF!</v>
      </c>
      <c r="S131" s="245"/>
      <c r="T131" s="231" t="e">
        <f>#REF!</f>
        <v>#REF!</v>
      </c>
      <c r="U131" s="244" t="e">
        <f>#REF!</f>
        <v>#REF!</v>
      </c>
    </row>
    <row r="132" ht="15" customHeight="1" spans="1:21">
      <c r="A132" s="230">
        <v>128</v>
      </c>
      <c r="B132" s="231" t="e">
        <f>#REF!</f>
        <v>#REF!</v>
      </c>
      <c r="C132" s="231" t="e">
        <f>#REF!</f>
        <v>#REF!</v>
      </c>
      <c r="D132" s="231" t="e">
        <f>#REF!</f>
        <v>#REF!</v>
      </c>
      <c r="E132" s="231" t="e">
        <f>#REF!</f>
        <v>#REF!</v>
      </c>
      <c r="F132" s="230">
        <v>1</v>
      </c>
      <c r="G132" s="232" t="e">
        <f>#REF!/10000</f>
        <v>#REF!</v>
      </c>
      <c r="H132" s="232"/>
      <c r="I132" s="232" t="e">
        <f>#REF!/10000</f>
        <v>#REF!</v>
      </c>
      <c r="J132" s="237" t="e">
        <f>#REF!</f>
        <v>#REF!</v>
      </c>
      <c r="K132" s="237" t="e">
        <f>#REF!</f>
        <v>#REF!</v>
      </c>
      <c r="L132" s="231" t="e">
        <f>#REF!</f>
        <v>#REF!</v>
      </c>
      <c r="M132" s="238" t="e">
        <f>#REF!</f>
        <v>#REF!</v>
      </c>
      <c r="N132" s="239" t="e">
        <f>#REF!</f>
        <v>#REF!</v>
      </c>
      <c r="O132" s="239" t="e">
        <f>#REF!</f>
        <v>#REF!</v>
      </c>
      <c r="P132" s="240" t="e">
        <f>#REF!/10000</f>
        <v>#REF!</v>
      </c>
      <c r="Q132" s="240" t="e">
        <f>#REF!/10000</f>
        <v>#REF!</v>
      </c>
      <c r="R132" s="243" t="e">
        <f>#REF!/10000</f>
        <v>#REF!</v>
      </c>
      <c r="S132" s="245"/>
      <c r="T132" s="231" t="e">
        <f>#REF!</f>
        <v>#REF!</v>
      </c>
      <c r="U132" s="244" t="e">
        <f>#REF!</f>
        <v>#REF!</v>
      </c>
    </row>
    <row r="133" ht="15" customHeight="1" spans="1:21">
      <c r="A133" s="230">
        <v>129</v>
      </c>
      <c r="B133" s="231" t="e">
        <f>#REF!</f>
        <v>#REF!</v>
      </c>
      <c r="C133" s="231" t="e">
        <f>#REF!</f>
        <v>#REF!</v>
      </c>
      <c r="D133" s="231" t="e">
        <f>#REF!</f>
        <v>#REF!</v>
      </c>
      <c r="E133" s="231" t="e">
        <f>#REF!</f>
        <v>#REF!</v>
      </c>
      <c r="F133" s="230">
        <v>1</v>
      </c>
      <c r="G133" s="232" t="e">
        <f>#REF!/10000</f>
        <v>#REF!</v>
      </c>
      <c r="H133" s="232"/>
      <c r="I133" s="232" t="e">
        <f>#REF!/10000</f>
        <v>#REF!</v>
      </c>
      <c r="J133" s="237" t="e">
        <f>#REF!</f>
        <v>#REF!</v>
      </c>
      <c r="K133" s="237" t="e">
        <f>#REF!</f>
        <v>#REF!</v>
      </c>
      <c r="L133" s="231" t="e">
        <f>#REF!</f>
        <v>#REF!</v>
      </c>
      <c r="M133" s="238" t="e">
        <f>#REF!</f>
        <v>#REF!</v>
      </c>
      <c r="N133" s="239" t="e">
        <f>#REF!</f>
        <v>#REF!</v>
      </c>
      <c r="O133" s="239" t="e">
        <f>#REF!</f>
        <v>#REF!</v>
      </c>
      <c r="P133" s="240" t="e">
        <f>#REF!/10000</f>
        <v>#REF!</v>
      </c>
      <c r="Q133" s="240" t="e">
        <f>#REF!/10000</f>
        <v>#REF!</v>
      </c>
      <c r="R133" s="243" t="e">
        <f>#REF!/10000</f>
        <v>#REF!</v>
      </c>
      <c r="S133" s="245"/>
      <c r="T133" s="231" t="e">
        <f>#REF!</f>
        <v>#REF!</v>
      </c>
      <c r="U133" s="244" t="e">
        <f>#REF!</f>
        <v>#REF!</v>
      </c>
    </row>
    <row r="134" ht="15" customHeight="1" spans="1:21">
      <c r="A134" s="230">
        <v>130</v>
      </c>
      <c r="B134" s="231" t="e">
        <f>#REF!</f>
        <v>#REF!</v>
      </c>
      <c r="C134" s="231" t="e">
        <f>#REF!</f>
        <v>#REF!</v>
      </c>
      <c r="D134" s="231" t="e">
        <f>#REF!</f>
        <v>#REF!</v>
      </c>
      <c r="E134" s="231" t="e">
        <f>#REF!</f>
        <v>#REF!</v>
      </c>
      <c r="F134" s="230">
        <v>1</v>
      </c>
      <c r="G134" s="232" t="e">
        <f>#REF!/10000</f>
        <v>#REF!</v>
      </c>
      <c r="H134" s="232"/>
      <c r="I134" s="232" t="e">
        <f>#REF!/10000</f>
        <v>#REF!</v>
      </c>
      <c r="J134" s="237" t="e">
        <f>#REF!</f>
        <v>#REF!</v>
      </c>
      <c r="K134" s="237" t="e">
        <f>#REF!</f>
        <v>#REF!</v>
      </c>
      <c r="L134" s="231" t="e">
        <f>#REF!</f>
        <v>#REF!</v>
      </c>
      <c r="M134" s="238" t="e">
        <f>#REF!</f>
        <v>#REF!</v>
      </c>
      <c r="N134" s="239" t="e">
        <f>#REF!</f>
        <v>#REF!</v>
      </c>
      <c r="O134" s="239" t="e">
        <f>#REF!</f>
        <v>#REF!</v>
      </c>
      <c r="P134" s="240" t="e">
        <f>#REF!/10000</f>
        <v>#REF!</v>
      </c>
      <c r="Q134" s="240" t="e">
        <f>#REF!/10000</f>
        <v>#REF!</v>
      </c>
      <c r="R134" s="243" t="e">
        <f>#REF!/10000</f>
        <v>#REF!</v>
      </c>
      <c r="S134" s="245"/>
      <c r="T134" s="231" t="e">
        <f>#REF!</f>
        <v>#REF!</v>
      </c>
      <c r="U134" s="244" t="e">
        <f>#REF!</f>
        <v>#REF!</v>
      </c>
    </row>
    <row r="135" ht="15" customHeight="1" spans="1:21">
      <c r="A135" s="230">
        <v>131</v>
      </c>
      <c r="B135" s="231" t="e">
        <f>#REF!</f>
        <v>#REF!</v>
      </c>
      <c r="C135" s="231" t="e">
        <f>#REF!</f>
        <v>#REF!</v>
      </c>
      <c r="D135" s="231" t="e">
        <f>#REF!</f>
        <v>#REF!</v>
      </c>
      <c r="E135" s="231" t="e">
        <f>#REF!</f>
        <v>#REF!</v>
      </c>
      <c r="F135" s="230">
        <v>1</v>
      </c>
      <c r="G135" s="232" t="e">
        <f>#REF!/10000</f>
        <v>#REF!</v>
      </c>
      <c r="H135" s="232"/>
      <c r="I135" s="232" t="e">
        <f>#REF!/10000</f>
        <v>#REF!</v>
      </c>
      <c r="J135" s="237" t="e">
        <f>#REF!</f>
        <v>#REF!</v>
      </c>
      <c r="K135" s="237" t="e">
        <f>#REF!</f>
        <v>#REF!</v>
      </c>
      <c r="L135" s="231" t="e">
        <f>#REF!</f>
        <v>#REF!</v>
      </c>
      <c r="M135" s="238" t="e">
        <f>#REF!</f>
        <v>#REF!</v>
      </c>
      <c r="N135" s="239" t="e">
        <f>#REF!</f>
        <v>#REF!</v>
      </c>
      <c r="O135" s="239" t="e">
        <f>#REF!</f>
        <v>#REF!</v>
      </c>
      <c r="P135" s="240" t="e">
        <f>#REF!/10000</f>
        <v>#REF!</v>
      </c>
      <c r="Q135" s="240" t="e">
        <f>#REF!/10000</f>
        <v>#REF!</v>
      </c>
      <c r="R135" s="243" t="e">
        <f>#REF!/10000</f>
        <v>#REF!</v>
      </c>
      <c r="S135" s="245"/>
      <c r="T135" s="231" t="e">
        <f>#REF!</f>
        <v>#REF!</v>
      </c>
      <c r="U135" s="244" t="e">
        <f>#REF!</f>
        <v>#REF!</v>
      </c>
    </row>
    <row r="136" ht="15" customHeight="1" spans="1:21">
      <c r="A136" s="246"/>
      <c r="B136" s="247"/>
      <c r="C136" s="247"/>
      <c r="D136" s="247"/>
      <c r="E136" s="247"/>
      <c r="F136" s="247"/>
      <c r="G136" s="247"/>
      <c r="H136" s="247"/>
      <c r="I136" s="247"/>
      <c r="J136" s="247"/>
      <c r="K136" s="247"/>
      <c r="L136" s="247"/>
      <c r="M136" s="245"/>
      <c r="N136" s="245"/>
      <c r="O136" s="245"/>
      <c r="P136" s="249"/>
      <c r="Q136" s="249"/>
      <c r="R136" s="245"/>
      <c r="S136" s="245"/>
      <c r="T136" s="247"/>
      <c r="U136" s="244"/>
    </row>
    <row r="139" ht="15" customHeight="1" spans="6:18">
      <c r="F139" s="55">
        <f t="shared" ref="F139:R139" si="0">SUBTOTAL(9,F5:F138)</f>
        <v>131</v>
      </c>
      <c r="G139" s="248" t="e">
        <f t="shared" si="0"/>
        <v>#REF!</v>
      </c>
      <c r="H139" s="55">
        <f t="shared" si="0"/>
        <v>0</v>
      </c>
      <c r="I139" s="248" t="e">
        <f t="shared" si="0"/>
        <v>#REF!</v>
      </c>
      <c r="J139" s="55" t="e">
        <f t="shared" si="0"/>
        <v>#REF!</v>
      </c>
      <c r="K139" s="55" t="e">
        <f t="shared" si="0"/>
        <v>#REF!</v>
      </c>
      <c r="L139" s="55" t="e">
        <f t="shared" si="0"/>
        <v>#REF!</v>
      </c>
      <c r="M139" s="55" t="e">
        <f t="shared" si="0"/>
        <v>#REF!</v>
      </c>
      <c r="N139" s="55" t="e">
        <f t="shared" si="0"/>
        <v>#REF!</v>
      </c>
      <c r="O139" s="248" t="e">
        <f t="shared" si="0"/>
        <v>#REF!</v>
      </c>
      <c r="P139" s="248" t="e">
        <f t="shared" si="0"/>
        <v>#REF!</v>
      </c>
      <c r="Q139" s="248" t="e">
        <f t="shared" si="0"/>
        <v>#REF!</v>
      </c>
      <c r="R139" s="248" t="e">
        <f t="shared" si="0"/>
        <v>#REF!</v>
      </c>
    </row>
  </sheetData>
  <autoFilter xmlns:etc="http://www.wps.cn/officeDocument/2017/etCustomData" ref="A4:U135" etc:filterBottomFollowUsedRange="0">
    <extLst/>
  </autoFilter>
  <mergeCells count="1">
    <mergeCell ref="B1:S1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H90"/>
  <sheetViews>
    <sheetView tabSelected="1" zoomScale="115" zoomScaleNormal="115" topLeftCell="A60" workbookViewId="0">
      <selection activeCell="F4" sqref="F4"/>
    </sheetView>
  </sheetViews>
  <sheetFormatPr defaultColWidth="9" defaultRowHeight="15.6" customHeight="1" outlineLevelCol="7"/>
  <cols>
    <col min="1" max="1" width="5.44166666666667" style="69" customWidth="1"/>
    <col min="2" max="2" width="15.225" style="69" customWidth="1"/>
    <col min="3" max="3" width="12.8916666666667" style="70" customWidth="1"/>
    <col min="4" max="4" width="14" style="201" customWidth="1"/>
    <col min="5" max="5" width="31.225" style="72" customWidth="1"/>
    <col min="6" max="6" width="9" style="69" hidden="1" customWidth="1"/>
    <col min="7" max="7" width="7.33333333333333" style="69" customWidth="1"/>
  </cols>
  <sheetData>
    <row r="1" ht="33.75" customHeight="1" spans="1:7">
      <c r="A1" s="74" t="s">
        <v>90</v>
      </c>
      <c r="B1" s="74"/>
      <c r="C1" s="74"/>
      <c r="D1" s="74"/>
      <c r="E1" s="74"/>
      <c r="F1" s="74"/>
      <c r="G1" s="74"/>
    </row>
    <row r="2" s="73" customFormat="1" ht="20.55" customHeight="1" spans="1:7">
      <c r="A2" s="202" t="s">
        <v>91</v>
      </c>
      <c r="B2" s="203"/>
      <c r="C2" s="204"/>
      <c r="D2" s="202"/>
      <c r="E2" s="205" t="s">
        <v>92</v>
      </c>
      <c r="F2" s="206"/>
      <c r="G2" s="206"/>
    </row>
    <row r="3" ht="22.5" spans="1:7">
      <c r="A3" s="207" t="s">
        <v>0</v>
      </c>
      <c r="B3" s="207" t="s">
        <v>93</v>
      </c>
      <c r="C3" s="207" t="s">
        <v>73</v>
      </c>
      <c r="D3" s="207" t="s">
        <v>74</v>
      </c>
      <c r="E3" s="208" t="s">
        <v>94</v>
      </c>
      <c r="F3" s="209" t="s">
        <v>95</v>
      </c>
      <c r="G3" s="209" t="s">
        <v>87</v>
      </c>
    </row>
    <row r="4" ht="16" customHeight="1" spans="1:7">
      <c r="A4" s="37">
        <v>1</v>
      </c>
      <c r="B4" s="91" t="s">
        <v>96</v>
      </c>
      <c r="C4" s="210" t="s">
        <v>97</v>
      </c>
      <c r="D4" s="210" t="s">
        <v>98</v>
      </c>
      <c r="E4" s="210" t="s">
        <v>99</v>
      </c>
      <c r="F4" s="211"/>
      <c r="G4" s="212"/>
    </row>
    <row r="5" ht="16" customHeight="1" spans="1:7">
      <c r="A5" s="37">
        <v>2</v>
      </c>
      <c r="B5" s="91" t="s">
        <v>100</v>
      </c>
      <c r="C5" s="210" t="s">
        <v>101</v>
      </c>
      <c r="D5" s="210" t="s">
        <v>102</v>
      </c>
      <c r="E5" s="210" t="s">
        <v>99</v>
      </c>
      <c r="F5" s="211"/>
      <c r="G5" s="212"/>
    </row>
    <row r="6" ht="16" customHeight="1" spans="1:7">
      <c r="A6" s="37">
        <v>3</v>
      </c>
      <c r="B6" s="91" t="s">
        <v>103</v>
      </c>
      <c r="C6" s="210" t="s">
        <v>97</v>
      </c>
      <c r="D6" s="210" t="s">
        <v>104</v>
      </c>
      <c r="E6" s="210" t="s">
        <v>99</v>
      </c>
      <c r="F6" s="211"/>
      <c r="G6" s="212"/>
    </row>
    <row r="7" ht="16" customHeight="1" spans="1:7">
      <c r="A7" s="37">
        <v>4</v>
      </c>
      <c r="B7" s="91" t="s">
        <v>105</v>
      </c>
      <c r="C7" s="210" t="s">
        <v>97</v>
      </c>
      <c r="D7" s="210" t="s">
        <v>106</v>
      </c>
      <c r="E7" s="210" t="s">
        <v>99</v>
      </c>
      <c r="F7" s="211"/>
      <c r="G7" s="212"/>
    </row>
    <row r="8" ht="16" customHeight="1" spans="1:7">
      <c r="A8" s="37">
        <v>5</v>
      </c>
      <c r="B8" s="91" t="s">
        <v>107</v>
      </c>
      <c r="C8" s="210" t="s">
        <v>101</v>
      </c>
      <c r="D8" s="210" t="s">
        <v>108</v>
      </c>
      <c r="E8" s="210" t="s">
        <v>99</v>
      </c>
      <c r="F8" s="211"/>
      <c r="G8" s="212"/>
    </row>
    <row r="9" ht="16" customHeight="1" spans="1:7">
      <c r="A9" s="37">
        <v>6</v>
      </c>
      <c r="B9" s="91" t="s">
        <v>109</v>
      </c>
      <c r="C9" s="210" t="s">
        <v>110</v>
      </c>
      <c r="D9" s="210" t="s">
        <v>111</v>
      </c>
      <c r="E9" s="210" t="s">
        <v>99</v>
      </c>
      <c r="F9" s="211"/>
      <c r="G9" s="212"/>
    </row>
    <row r="10" ht="16" customHeight="1" spans="1:7">
      <c r="A10" s="37">
        <v>7</v>
      </c>
      <c r="B10" s="91" t="s">
        <v>112</v>
      </c>
      <c r="C10" s="210" t="s">
        <v>113</v>
      </c>
      <c r="D10" s="210" t="s">
        <v>114</v>
      </c>
      <c r="E10" s="210" t="s">
        <v>99</v>
      </c>
      <c r="F10" s="211"/>
      <c r="G10" s="212"/>
    </row>
    <row r="11" ht="16" customHeight="1" spans="1:7">
      <c r="A11" s="37">
        <v>8</v>
      </c>
      <c r="B11" s="91" t="s">
        <v>115</v>
      </c>
      <c r="C11" s="210" t="s">
        <v>97</v>
      </c>
      <c r="D11" s="210" t="s">
        <v>116</v>
      </c>
      <c r="E11" s="210" t="s">
        <v>99</v>
      </c>
      <c r="F11" s="211"/>
      <c r="G11" s="212"/>
    </row>
    <row r="12" ht="16" customHeight="1" spans="1:7">
      <c r="A12" s="37">
        <v>9</v>
      </c>
      <c r="B12" s="91" t="s">
        <v>117</v>
      </c>
      <c r="C12" s="210" t="s">
        <v>101</v>
      </c>
      <c r="D12" s="210" t="s">
        <v>118</v>
      </c>
      <c r="E12" s="210" t="s">
        <v>99</v>
      </c>
      <c r="F12" s="211"/>
      <c r="G12" s="212"/>
    </row>
    <row r="13" ht="16" customHeight="1" spans="1:7">
      <c r="A13" s="37">
        <v>10</v>
      </c>
      <c r="B13" s="91" t="s">
        <v>119</v>
      </c>
      <c r="C13" s="210" t="s">
        <v>120</v>
      </c>
      <c r="D13" s="210" t="s">
        <v>121</v>
      </c>
      <c r="E13" s="210" t="s">
        <v>99</v>
      </c>
      <c r="F13" s="211"/>
      <c r="G13" s="212"/>
    </row>
    <row r="14" ht="16" customHeight="1" spans="1:7">
      <c r="A14" s="37">
        <v>11</v>
      </c>
      <c r="B14" s="91" t="s">
        <v>122</v>
      </c>
      <c r="C14" s="210" t="s">
        <v>123</v>
      </c>
      <c r="D14" s="210" t="s">
        <v>124</v>
      </c>
      <c r="E14" s="210" t="s">
        <v>99</v>
      </c>
      <c r="F14" s="211"/>
      <c r="G14" s="212"/>
    </row>
    <row r="15" ht="16" customHeight="1" spans="1:7">
      <c r="A15" s="37">
        <v>12</v>
      </c>
      <c r="B15" s="91" t="s">
        <v>125</v>
      </c>
      <c r="C15" s="210" t="s">
        <v>126</v>
      </c>
      <c r="D15" s="210" t="s">
        <v>127</v>
      </c>
      <c r="E15" s="210" t="s">
        <v>128</v>
      </c>
      <c r="F15" s="211"/>
      <c r="G15" s="212"/>
    </row>
    <row r="16" ht="16" customHeight="1" spans="1:7">
      <c r="A16" s="37">
        <v>13</v>
      </c>
      <c r="B16" s="91" t="s">
        <v>129</v>
      </c>
      <c r="C16" s="210" t="s">
        <v>101</v>
      </c>
      <c r="D16" s="210" t="s">
        <v>130</v>
      </c>
      <c r="E16" s="210" t="s">
        <v>128</v>
      </c>
      <c r="F16" s="211"/>
      <c r="G16" s="212"/>
    </row>
    <row r="17" ht="16" customHeight="1" spans="1:7">
      <c r="A17" s="37">
        <v>14</v>
      </c>
      <c r="B17" s="91" t="s">
        <v>131</v>
      </c>
      <c r="C17" s="210" t="s">
        <v>97</v>
      </c>
      <c r="D17" s="210" t="s">
        <v>132</v>
      </c>
      <c r="E17" s="210" t="s">
        <v>133</v>
      </c>
      <c r="F17" s="211"/>
      <c r="G17" s="212"/>
    </row>
    <row r="18" ht="16" customHeight="1" spans="1:7">
      <c r="A18" s="37">
        <v>15</v>
      </c>
      <c r="B18" s="91" t="s">
        <v>134</v>
      </c>
      <c r="C18" s="210" t="s">
        <v>135</v>
      </c>
      <c r="D18" s="210" t="s">
        <v>136</v>
      </c>
      <c r="E18" s="210" t="s">
        <v>133</v>
      </c>
      <c r="F18" s="211"/>
      <c r="G18" s="212"/>
    </row>
    <row r="19" ht="16" customHeight="1" spans="1:7">
      <c r="A19" s="37">
        <v>16</v>
      </c>
      <c r="B19" s="91" t="s">
        <v>137</v>
      </c>
      <c r="C19" s="210" t="s">
        <v>101</v>
      </c>
      <c r="D19" s="210" t="s">
        <v>124</v>
      </c>
      <c r="E19" s="210" t="s">
        <v>138</v>
      </c>
      <c r="F19" s="211"/>
      <c r="G19" s="212"/>
    </row>
    <row r="20" ht="16" customHeight="1" spans="1:7">
      <c r="A20" s="37">
        <v>17</v>
      </c>
      <c r="B20" s="91" t="s">
        <v>139</v>
      </c>
      <c r="C20" s="210" t="s">
        <v>140</v>
      </c>
      <c r="D20" s="210" t="s">
        <v>141</v>
      </c>
      <c r="E20" s="210" t="s">
        <v>138</v>
      </c>
      <c r="F20" s="211"/>
      <c r="G20" s="212"/>
    </row>
    <row r="21" ht="16" customHeight="1" spans="1:7">
      <c r="A21" s="37">
        <v>18</v>
      </c>
      <c r="B21" s="91" t="s">
        <v>142</v>
      </c>
      <c r="C21" s="210" t="s">
        <v>135</v>
      </c>
      <c r="D21" s="210" t="s">
        <v>136</v>
      </c>
      <c r="E21" s="210" t="s">
        <v>138</v>
      </c>
      <c r="F21" s="211"/>
      <c r="G21" s="212"/>
    </row>
    <row r="22" ht="16" customHeight="1" spans="1:7">
      <c r="A22" s="37">
        <v>19</v>
      </c>
      <c r="B22" s="91" t="s">
        <v>143</v>
      </c>
      <c r="C22" s="210" t="s">
        <v>135</v>
      </c>
      <c r="D22" s="210" t="s">
        <v>136</v>
      </c>
      <c r="E22" s="210" t="s">
        <v>138</v>
      </c>
      <c r="F22" s="211"/>
      <c r="G22" s="212"/>
    </row>
    <row r="23" ht="16" customHeight="1" spans="1:7">
      <c r="A23" s="37">
        <v>20</v>
      </c>
      <c r="B23" s="91" t="s">
        <v>144</v>
      </c>
      <c r="C23" s="210" t="s">
        <v>135</v>
      </c>
      <c r="D23" s="210" t="s">
        <v>136</v>
      </c>
      <c r="E23" s="210" t="s">
        <v>138</v>
      </c>
      <c r="F23" s="211"/>
      <c r="G23" s="212"/>
    </row>
    <row r="24" ht="16" customHeight="1" spans="1:7">
      <c r="A24" s="37">
        <v>21</v>
      </c>
      <c r="B24" s="91" t="s">
        <v>145</v>
      </c>
      <c r="C24" s="210" t="s">
        <v>97</v>
      </c>
      <c r="D24" s="210" t="s">
        <v>132</v>
      </c>
      <c r="E24" s="210" t="s">
        <v>138</v>
      </c>
      <c r="F24" s="211"/>
      <c r="G24" s="212"/>
    </row>
    <row r="25" ht="16" customHeight="1" spans="1:7">
      <c r="A25" s="37">
        <v>22</v>
      </c>
      <c r="B25" s="91" t="s">
        <v>146</v>
      </c>
      <c r="C25" s="210" t="s">
        <v>147</v>
      </c>
      <c r="D25" s="210" t="s">
        <v>148</v>
      </c>
      <c r="E25" s="210" t="s">
        <v>138</v>
      </c>
      <c r="F25" s="211"/>
      <c r="G25" s="212"/>
    </row>
    <row r="26" ht="16" customHeight="1" spans="1:7">
      <c r="A26" s="37">
        <v>23</v>
      </c>
      <c r="B26" s="91" t="s">
        <v>149</v>
      </c>
      <c r="C26" s="210" t="s">
        <v>150</v>
      </c>
      <c r="D26" s="210" t="s">
        <v>151</v>
      </c>
      <c r="E26" s="210" t="s">
        <v>138</v>
      </c>
      <c r="F26" s="211"/>
      <c r="G26" s="212"/>
    </row>
    <row r="27" ht="16" customHeight="1" spans="1:7">
      <c r="A27" s="37">
        <v>24</v>
      </c>
      <c r="B27" s="91" t="s">
        <v>152</v>
      </c>
      <c r="C27" s="210" t="s">
        <v>101</v>
      </c>
      <c r="D27" s="210" t="s">
        <v>153</v>
      </c>
      <c r="E27" s="210" t="s">
        <v>154</v>
      </c>
      <c r="F27" s="211"/>
      <c r="G27" s="212"/>
    </row>
    <row r="28" ht="16" customHeight="1" spans="1:7">
      <c r="A28" s="37">
        <v>25</v>
      </c>
      <c r="B28" s="91" t="s">
        <v>155</v>
      </c>
      <c r="C28" s="210" t="s">
        <v>123</v>
      </c>
      <c r="D28" s="210" t="s">
        <v>124</v>
      </c>
      <c r="E28" s="210" t="s">
        <v>154</v>
      </c>
      <c r="F28" s="211"/>
      <c r="G28" s="212"/>
    </row>
    <row r="29" ht="16" customHeight="1" spans="1:7">
      <c r="A29" s="37">
        <v>26</v>
      </c>
      <c r="B29" s="91" t="s">
        <v>156</v>
      </c>
      <c r="C29" s="210" t="s">
        <v>97</v>
      </c>
      <c r="D29" s="210" t="s">
        <v>157</v>
      </c>
      <c r="E29" s="210" t="s">
        <v>154</v>
      </c>
      <c r="F29" s="211"/>
      <c r="G29" s="212"/>
    </row>
    <row r="30" ht="16" customHeight="1" spans="1:7">
      <c r="A30" s="37">
        <v>27</v>
      </c>
      <c r="B30" s="91" t="s">
        <v>158</v>
      </c>
      <c r="C30" s="210" t="s">
        <v>159</v>
      </c>
      <c r="D30" s="210" t="s">
        <v>160</v>
      </c>
      <c r="E30" s="210" t="s">
        <v>154</v>
      </c>
      <c r="F30" s="211"/>
      <c r="G30" s="212"/>
    </row>
    <row r="31" ht="16" customHeight="1" spans="1:7">
      <c r="A31" s="37">
        <v>28</v>
      </c>
      <c r="B31" s="91" t="s">
        <v>161</v>
      </c>
      <c r="C31" s="210" t="s">
        <v>135</v>
      </c>
      <c r="D31" s="210" t="s">
        <v>162</v>
      </c>
      <c r="E31" s="210" t="s">
        <v>154</v>
      </c>
      <c r="F31" s="211"/>
      <c r="G31" s="212"/>
    </row>
    <row r="32" ht="16" customHeight="1" spans="1:7">
      <c r="A32" s="37">
        <v>29</v>
      </c>
      <c r="B32" s="91" t="s">
        <v>163</v>
      </c>
      <c r="C32" s="210" t="s">
        <v>101</v>
      </c>
      <c r="D32" s="210" t="s">
        <v>164</v>
      </c>
      <c r="E32" s="210" t="s">
        <v>154</v>
      </c>
      <c r="F32" s="211"/>
      <c r="G32" s="212"/>
    </row>
    <row r="33" ht="16" customHeight="1" spans="1:7">
      <c r="A33" s="37">
        <v>30</v>
      </c>
      <c r="B33" s="91" t="s">
        <v>165</v>
      </c>
      <c r="C33" s="210" t="s">
        <v>101</v>
      </c>
      <c r="D33" s="210" t="s">
        <v>166</v>
      </c>
      <c r="E33" s="210" t="s">
        <v>154</v>
      </c>
      <c r="F33" s="211"/>
      <c r="G33" s="212"/>
    </row>
    <row r="34" ht="16" customHeight="1" spans="1:7">
      <c r="A34" s="37">
        <v>31</v>
      </c>
      <c r="B34" s="91" t="s">
        <v>167</v>
      </c>
      <c r="C34" s="210" t="s">
        <v>168</v>
      </c>
      <c r="D34" s="210" t="s">
        <v>169</v>
      </c>
      <c r="E34" s="210" t="s">
        <v>170</v>
      </c>
      <c r="F34" s="211"/>
      <c r="G34" s="212"/>
    </row>
    <row r="35" ht="16" customHeight="1" spans="1:7">
      <c r="A35" s="37">
        <v>32</v>
      </c>
      <c r="B35" s="91" t="s">
        <v>171</v>
      </c>
      <c r="C35" s="210" t="s">
        <v>168</v>
      </c>
      <c r="D35" s="210" t="s">
        <v>172</v>
      </c>
      <c r="E35" s="210" t="s">
        <v>170</v>
      </c>
      <c r="F35" s="211"/>
      <c r="G35" s="212"/>
    </row>
    <row r="36" ht="16" customHeight="1" spans="1:7">
      <c r="A36" s="37">
        <v>33</v>
      </c>
      <c r="B36" s="91" t="s">
        <v>173</v>
      </c>
      <c r="C36" s="210" t="s">
        <v>168</v>
      </c>
      <c r="D36" s="210" t="s">
        <v>172</v>
      </c>
      <c r="E36" s="210" t="s">
        <v>170</v>
      </c>
      <c r="F36" s="211"/>
      <c r="G36" s="212"/>
    </row>
    <row r="37" ht="16" customHeight="1" spans="1:7">
      <c r="A37" s="37">
        <v>34</v>
      </c>
      <c r="B37" s="91" t="s">
        <v>174</v>
      </c>
      <c r="C37" s="210" t="s">
        <v>175</v>
      </c>
      <c r="D37" s="210" t="s">
        <v>176</v>
      </c>
      <c r="E37" s="210" t="s">
        <v>177</v>
      </c>
      <c r="F37" s="211"/>
      <c r="G37" s="212"/>
    </row>
    <row r="38" ht="16" customHeight="1" spans="1:7">
      <c r="A38" s="37">
        <v>35</v>
      </c>
      <c r="B38" s="91" t="s">
        <v>178</v>
      </c>
      <c r="C38" s="210" t="s">
        <v>175</v>
      </c>
      <c r="D38" s="210" t="s">
        <v>179</v>
      </c>
      <c r="E38" s="210" t="s">
        <v>177</v>
      </c>
      <c r="F38" s="211"/>
      <c r="G38" s="212"/>
    </row>
    <row r="39" ht="16" customHeight="1" spans="1:7">
      <c r="A39" s="37">
        <v>36</v>
      </c>
      <c r="B39" s="91" t="s">
        <v>180</v>
      </c>
      <c r="C39" s="210" t="s">
        <v>97</v>
      </c>
      <c r="D39" s="210" t="s">
        <v>181</v>
      </c>
      <c r="E39" s="210" t="s">
        <v>182</v>
      </c>
      <c r="F39" s="211"/>
      <c r="G39" s="212"/>
    </row>
    <row r="40" ht="16" customHeight="1" spans="1:7">
      <c r="A40" s="37">
        <v>37</v>
      </c>
      <c r="B40" s="91" t="s">
        <v>183</v>
      </c>
      <c r="C40" s="210" t="s">
        <v>101</v>
      </c>
      <c r="D40" s="210" t="s">
        <v>184</v>
      </c>
      <c r="E40" s="210" t="s">
        <v>182</v>
      </c>
      <c r="F40" s="211"/>
      <c r="G40" s="212"/>
    </row>
    <row r="41" ht="16" customHeight="1" spans="1:7">
      <c r="A41" s="37">
        <v>38</v>
      </c>
      <c r="B41" s="91" t="s">
        <v>185</v>
      </c>
      <c r="C41" s="210" t="s">
        <v>101</v>
      </c>
      <c r="D41" s="210" t="s">
        <v>108</v>
      </c>
      <c r="E41" s="210" t="s">
        <v>182</v>
      </c>
      <c r="F41" s="211"/>
      <c r="G41" s="212"/>
    </row>
    <row r="42" ht="16" customHeight="1" spans="1:7">
      <c r="A42" s="37">
        <v>39</v>
      </c>
      <c r="B42" s="91" t="s">
        <v>186</v>
      </c>
      <c r="C42" s="210" t="s">
        <v>101</v>
      </c>
      <c r="D42" s="210" t="s">
        <v>108</v>
      </c>
      <c r="E42" s="210" t="s">
        <v>182</v>
      </c>
      <c r="F42" s="211"/>
      <c r="G42" s="212"/>
    </row>
    <row r="43" ht="16" customHeight="1" spans="1:7">
      <c r="A43" s="37">
        <v>40</v>
      </c>
      <c r="B43" s="91" t="s">
        <v>187</v>
      </c>
      <c r="C43" s="210" t="s">
        <v>97</v>
      </c>
      <c r="D43" s="210" t="s">
        <v>132</v>
      </c>
      <c r="E43" s="210" t="s">
        <v>182</v>
      </c>
      <c r="F43" s="211"/>
      <c r="G43" s="212"/>
    </row>
    <row r="44" ht="16" customHeight="1" spans="1:7">
      <c r="A44" s="37">
        <v>41</v>
      </c>
      <c r="B44" s="91" t="s">
        <v>188</v>
      </c>
      <c r="C44" s="210" t="s">
        <v>101</v>
      </c>
      <c r="D44" s="210" t="s">
        <v>189</v>
      </c>
      <c r="E44" s="210" t="s">
        <v>190</v>
      </c>
      <c r="F44" s="211"/>
      <c r="G44" s="212"/>
    </row>
    <row r="45" ht="16" customHeight="1" spans="1:7">
      <c r="A45" s="37">
        <v>42</v>
      </c>
      <c r="B45" s="91" t="s">
        <v>191</v>
      </c>
      <c r="C45" s="210" t="s">
        <v>147</v>
      </c>
      <c r="D45" s="210" t="s">
        <v>192</v>
      </c>
      <c r="E45" s="210" t="s">
        <v>182</v>
      </c>
      <c r="F45" s="211"/>
      <c r="G45" s="212"/>
    </row>
    <row r="46" ht="16" customHeight="1" spans="1:7">
      <c r="A46" s="37">
        <v>43</v>
      </c>
      <c r="B46" s="91" t="s">
        <v>193</v>
      </c>
      <c r="C46" s="210" t="s">
        <v>101</v>
      </c>
      <c r="D46" s="210" t="s">
        <v>194</v>
      </c>
      <c r="E46" s="210" t="s">
        <v>182</v>
      </c>
      <c r="F46" s="211"/>
      <c r="G46" s="212"/>
    </row>
    <row r="47" ht="16" customHeight="1" spans="1:7">
      <c r="A47" s="37">
        <v>44</v>
      </c>
      <c r="B47" s="91" t="s">
        <v>195</v>
      </c>
      <c r="C47" s="210" t="s">
        <v>101</v>
      </c>
      <c r="D47" s="210" t="s">
        <v>196</v>
      </c>
      <c r="E47" s="210" t="s">
        <v>182</v>
      </c>
      <c r="F47" s="211"/>
      <c r="G47" s="212"/>
    </row>
    <row r="48" ht="16" customHeight="1" spans="1:7">
      <c r="A48" s="37">
        <v>45</v>
      </c>
      <c r="B48" s="91" t="s">
        <v>197</v>
      </c>
      <c r="C48" s="210" t="s">
        <v>101</v>
      </c>
      <c r="D48" s="210" t="s">
        <v>198</v>
      </c>
      <c r="E48" s="210" t="s">
        <v>182</v>
      </c>
      <c r="F48" s="211"/>
      <c r="G48" s="212"/>
    </row>
    <row r="49" ht="16" customHeight="1" spans="1:7">
      <c r="A49" s="37">
        <v>46</v>
      </c>
      <c r="B49" s="91" t="s">
        <v>199</v>
      </c>
      <c r="C49" s="210" t="s">
        <v>101</v>
      </c>
      <c r="D49" s="210" t="s">
        <v>162</v>
      </c>
      <c r="E49" s="210" t="s">
        <v>200</v>
      </c>
      <c r="F49" s="211"/>
      <c r="G49" s="212"/>
    </row>
    <row r="50" ht="16" customHeight="1" spans="1:7">
      <c r="A50" s="37">
        <v>47</v>
      </c>
      <c r="B50" s="91" t="s">
        <v>201</v>
      </c>
      <c r="C50" s="210" t="s">
        <v>135</v>
      </c>
      <c r="D50" s="210" t="s">
        <v>162</v>
      </c>
      <c r="E50" s="210" t="s">
        <v>190</v>
      </c>
      <c r="F50" s="211"/>
      <c r="G50" s="212"/>
    </row>
    <row r="51" ht="16" customHeight="1" spans="1:7">
      <c r="A51" s="37">
        <v>48</v>
      </c>
      <c r="B51" s="91" t="s">
        <v>202</v>
      </c>
      <c r="C51" s="210" t="s">
        <v>113</v>
      </c>
      <c r="D51" s="210" t="s">
        <v>203</v>
      </c>
      <c r="E51" s="210" t="s">
        <v>190</v>
      </c>
      <c r="F51" s="211"/>
      <c r="G51" s="212"/>
    </row>
    <row r="52" ht="16" customHeight="1" spans="1:7">
      <c r="A52" s="37">
        <v>49</v>
      </c>
      <c r="B52" s="91" t="s">
        <v>204</v>
      </c>
      <c r="C52" s="210" t="s">
        <v>205</v>
      </c>
      <c r="D52" s="210" t="s">
        <v>206</v>
      </c>
      <c r="E52" s="210" t="s">
        <v>182</v>
      </c>
      <c r="F52" s="211"/>
      <c r="G52" s="212"/>
    </row>
    <row r="53" ht="16" customHeight="1" spans="1:7">
      <c r="A53" s="37">
        <v>50</v>
      </c>
      <c r="B53" s="91" t="s">
        <v>207</v>
      </c>
      <c r="C53" s="210" t="s">
        <v>168</v>
      </c>
      <c r="D53" s="210" t="s">
        <v>208</v>
      </c>
      <c r="E53" s="210" t="s">
        <v>209</v>
      </c>
      <c r="F53" s="211"/>
      <c r="G53" s="212"/>
    </row>
    <row r="54" ht="16" customHeight="1" spans="1:7">
      <c r="A54" s="37">
        <v>51</v>
      </c>
      <c r="B54" s="91" t="s">
        <v>210</v>
      </c>
      <c r="C54" s="210" t="s">
        <v>97</v>
      </c>
      <c r="D54" s="210" t="s">
        <v>211</v>
      </c>
      <c r="E54" s="210" t="s">
        <v>209</v>
      </c>
      <c r="F54" s="211"/>
      <c r="G54" s="212"/>
    </row>
    <row r="55" ht="16" customHeight="1" spans="1:7">
      <c r="A55" s="37">
        <v>52</v>
      </c>
      <c r="B55" s="91" t="s">
        <v>212</v>
      </c>
      <c r="C55" s="210" t="s">
        <v>168</v>
      </c>
      <c r="D55" s="210" t="s">
        <v>213</v>
      </c>
      <c r="E55" s="210" t="s">
        <v>209</v>
      </c>
      <c r="F55" s="211"/>
      <c r="G55" s="212"/>
    </row>
    <row r="56" ht="16" customHeight="1" spans="1:7">
      <c r="A56" s="37">
        <v>53</v>
      </c>
      <c r="B56" s="91" t="s">
        <v>214</v>
      </c>
      <c r="C56" s="210" t="s">
        <v>101</v>
      </c>
      <c r="D56" s="210" t="s">
        <v>215</v>
      </c>
      <c r="E56" s="210" t="s">
        <v>209</v>
      </c>
      <c r="F56" s="211"/>
      <c r="G56" s="212"/>
    </row>
    <row r="57" ht="16" customHeight="1" spans="1:7">
      <c r="A57" s="37">
        <v>54</v>
      </c>
      <c r="B57" s="91" t="s">
        <v>216</v>
      </c>
      <c r="C57" s="210" t="s">
        <v>101</v>
      </c>
      <c r="D57" s="210" t="s">
        <v>215</v>
      </c>
      <c r="E57" s="210" t="s">
        <v>209</v>
      </c>
      <c r="F57" s="211"/>
      <c r="G57" s="212"/>
    </row>
    <row r="58" ht="16" customHeight="1" spans="1:7">
      <c r="A58" s="37">
        <v>55</v>
      </c>
      <c r="B58" s="91" t="s">
        <v>217</v>
      </c>
      <c r="C58" s="210" t="s">
        <v>101</v>
      </c>
      <c r="D58" s="210" t="s">
        <v>215</v>
      </c>
      <c r="E58" s="210" t="s">
        <v>209</v>
      </c>
      <c r="F58" s="211"/>
      <c r="G58" s="212"/>
    </row>
    <row r="59" ht="16" customHeight="1" spans="1:7">
      <c r="A59" s="37">
        <v>56</v>
      </c>
      <c r="B59" s="91" t="s">
        <v>218</v>
      </c>
      <c r="C59" s="210" t="s">
        <v>101</v>
      </c>
      <c r="D59" s="210" t="s">
        <v>215</v>
      </c>
      <c r="E59" s="210" t="s">
        <v>209</v>
      </c>
      <c r="F59" s="211"/>
      <c r="G59" s="212"/>
    </row>
    <row r="60" ht="16" customHeight="1" spans="1:7">
      <c r="A60" s="37">
        <v>57</v>
      </c>
      <c r="B60" s="91" t="s">
        <v>219</v>
      </c>
      <c r="C60" s="210" t="s">
        <v>101</v>
      </c>
      <c r="D60" s="210" t="s">
        <v>215</v>
      </c>
      <c r="E60" s="210" t="s">
        <v>209</v>
      </c>
      <c r="F60" s="211"/>
      <c r="G60" s="212"/>
    </row>
    <row r="61" ht="16" customHeight="1" spans="1:7">
      <c r="A61" s="37">
        <v>58</v>
      </c>
      <c r="B61" s="91" t="s">
        <v>220</v>
      </c>
      <c r="C61" s="210" t="s">
        <v>101</v>
      </c>
      <c r="D61" s="210" t="s">
        <v>215</v>
      </c>
      <c r="E61" s="210" t="s">
        <v>209</v>
      </c>
      <c r="F61" s="211"/>
      <c r="G61" s="212"/>
    </row>
    <row r="62" ht="16" customHeight="1" spans="1:7">
      <c r="A62" s="37">
        <v>59</v>
      </c>
      <c r="B62" s="91" t="s">
        <v>221</v>
      </c>
      <c r="C62" s="210" t="s">
        <v>101</v>
      </c>
      <c r="D62" s="210" t="s">
        <v>215</v>
      </c>
      <c r="E62" s="210" t="s">
        <v>209</v>
      </c>
      <c r="F62" s="211"/>
      <c r="G62" s="212"/>
    </row>
    <row r="63" ht="16" customHeight="1" spans="1:7">
      <c r="A63" s="37">
        <v>60</v>
      </c>
      <c r="B63" s="91" t="s">
        <v>222</v>
      </c>
      <c r="C63" s="210" t="s">
        <v>168</v>
      </c>
      <c r="D63" s="210" t="s">
        <v>223</v>
      </c>
      <c r="E63" s="210" t="s">
        <v>209</v>
      </c>
      <c r="F63" s="211"/>
      <c r="G63" s="212"/>
    </row>
    <row r="64" ht="16" customHeight="1" spans="1:7">
      <c r="A64" s="37">
        <v>61</v>
      </c>
      <c r="B64" s="91" t="s">
        <v>224</v>
      </c>
      <c r="C64" s="210" t="s">
        <v>140</v>
      </c>
      <c r="D64" s="210" t="s">
        <v>225</v>
      </c>
      <c r="E64" s="210" t="s">
        <v>209</v>
      </c>
      <c r="F64" s="211"/>
      <c r="G64" s="212"/>
    </row>
    <row r="65" ht="16" customHeight="1" spans="1:7">
      <c r="A65" s="37">
        <v>62</v>
      </c>
      <c r="B65" s="91" t="s">
        <v>226</v>
      </c>
      <c r="C65" s="210" t="s">
        <v>120</v>
      </c>
      <c r="D65" s="210" t="s">
        <v>227</v>
      </c>
      <c r="E65" s="210" t="s">
        <v>209</v>
      </c>
      <c r="F65" s="211"/>
      <c r="G65" s="212"/>
    </row>
    <row r="66" ht="16" customHeight="1" spans="1:7">
      <c r="A66" s="37">
        <v>63</v>
      </c>
      <c r="B66" s="91" t="s">
        <v>228</v>
      </c>
      <c r="C66" s="210" t="s">
        <v>101</v>
      </c>
      <c r="D66" s="210" t="s">
        <v>229</v>
      </c>
      <c r="E66" s="210" t="s">
        <v>209</v>
      </c>
      <c r="F66" s="211"/>
      <c r="G66" s="212"/>
    </row>
    <row r="67" ht="16" customHeight="1" spans="1:7">
      <c r="A67" s="37">
        <v>64</v>
      </c>
      <c r="B67" s="91" t="s">
        <v>230</v>
      </c>
      <c r="C67" s="210" t="s">
        <v>101</v>
      </c>
      <c r="D67" s="210" t="s">
        <v>229</v>
      </c>
      <c r="E67" s="210" t="s">
        <v>209</v>
      </c>
      <c r="F67" s="211"/>
      <c r="G67" s="212"/>
    </row>
    <row r="68" ht="16" customHeight="1" spans="1:7">
      <c r="A68" s="37">
        <v>65</v>
      </c>
      <c r="B68" s="91" t="s">
        <v>231</v>
      </c>
      <c r="C68" s="210" t="s">
        <v>101</v>
      </c>
      <c r="D68" s="210" t="s">
        <v>229</v>
      </c>
      <c r="E68" s="210" t="s">
        <v>209</v>
      </c>
      <c r="F68" s="211"/>
      <c r="G68" s="212"/>
    </row>
    <row r="69" ht="16" customHeight="1" spans="1:7">
      <c r="A69" s="37">
        <v>66</v>
      </c>
      <c r="B69" s="91" t="s">
        <v>232</v>
      </c>
      <c r="C69" s="210" t="s">
        <v>101</v>
      </c>
      <c r="D69" s="210" t="s">
        <v>229</v>
      </c>
      <c r="E69" s="210" t="s">
        <v>209</v>
      </c>
      <c r="F69" s="211"/>
      <c r="G69" s="212"/>
    </row>
    <row r="70" ht="16" customHeight="1" spans="1:7">
      <c r="A70" s="37">
        <v>67</v>
      </c>
      <c r="B70" s="91" t="s">
        <v>233</v>
      </c>
      <c r="C70" s="210" t="s">
        <v>234</v>
      </c>
      <c r="D70" s="210" t="s">
        <v>235</v>
      </c>
      <c r="E70" s="210" t="s">
        <v>170</v>
      </c>
      <c r="F70" s="211"/>
      <c r="G70" s="212"/>
    </row>
    <row r="71" ht="16" customHeight="1" spans="1:7">
      <c r="A71" s="37">
        <v>68</v>
      </c>
      <c r="B71" s="91" t="s">
        <v>236</v>
      </c>
      <c r="C71" s="210" t="s">
        <v>234</v>
      </c>
      <c r="D71" s="210" t="s">
        <v>237</v>
      </c>
      <c r="E71" s="210" t="s">
        <v>170</v>
      </c>
      <c r="F71" s="211"/>
      <c r="G71" s="212"/>
    </row>
    <row r="72" ht="16" customHeight="1" spans="1:7">
      <c r="A72" s="37">
        <v>69</v>
      </c>
      <c r="B72" s="91" t="s">
        <v>238</v>
      </c>
      <c r="C72" s="210" t="s">
        <v>239</v>
      </c>
      <c r="D72" s="210" t="s">
        <v>240</v>
      </c>
      <c r="E72" s="210" t="s">
        <v>170</v>
      </c>
      <c r="F72" s="211"/>
      <c r="G72" s="212"/>
    </row>
    <row r="73" ht="16" customHeight="1" spans="1:7">
      <c r="A73" s="37">
        <v>70</v>
      </c>
      <c r="B73" s="91" t="s">
        <v>241</v>
      </c>
      <c r="C73" s="210" t="s">
        <v>239</v>
      </c>
      <c r="D73" s="210" t="s">
        <v>242</v>
      </c>
      <c r="E73" s="210" t="s">
        <v>170</v>
      </c>
      <c r="F73" s="211"/>
      <c r="G73" s="212"/>
    </row>
    <row r="74" ht="16" customHeight="1" spans="1:7">
      <c r="A74" s="37">
        <v>71</v>
      </c>
      <c r="B74" s="91" t="s">
        <v>243</v>
      </c>
      <c r="C74" s="210" t="s">
        <v>244</v>
      </c>
      <c r="D74" s="210" t="s">
        <v>245</v>
      </c>
      <c r="E74" s="210" t="s">
        <v>209</v>
      </c>
      <c r="F74" s="211"/>
      <c r="G74" s="212"/>
    </row>
    <row r="75" ht="16" customHeight="1" spans="1:7">
      <c r="A75" s="37">
        <v>72</v>
      </c>
      <c r="B75" s="91" t="s">
        <v>246</v>
      </c>
      <c r="C75" s="210" t="s">
        <v>247</v>
      </c>
      <c r="D75" s="210" t="s">
        <v>206</v>
      </c>
      <c r="E75" s="210" t="s">
        <v>209</v>
      </c>
      <c r="F75" s="211"/>
      <c r="G75" s="212"/>
    </row>
    <row r="76" ht="16" customHeight="1" spans="1:7">
      <c r="A76" s="37">
        <v>73</v>
      </c>
      <c r="B76" s="91" t="s">
        <v>248</v>
      </c>
      <c r="C76" s="210" t="s">
        <v>247</v>
      </c>
      <c r="D76" s="210" t="s">
        <v>206</v>
      </c>
      <c r="E76" s="210" t="s">
        <v>209</v>
      </c>
      <c r="F76" s="211"/>
      <c r="G76" s="212"/>
    </row>
    <row r="77" ht="16" customHeight="1" spans="1:7">
      <c r="A77" s="213">
        <v>74</v>
      </c>
      <c r="B77" s="214" t="s">
        <v>249</v>
      </c>
      <c r="C77" s="215" t="s">
        <v>239</v>
      </c>
      <c r="D77" s="215" t="s">
        <v>250</v>
      </c>
      <c r="E77" s="210" t="s">
        <v>209</v>
      </c>
      <c r="F77" s="211"/>
      <c r="G77" s="212"/>
    </row>
    <row r="78" ht="16" customHeight="1" spans="1:7">
      <c r="A78" s="213">
        <v>75</v>
      </c>
      <c r="B78" s="214" t="s">
        <v>251</v>
      </c>
      <c r="C78" s="215" t="s">
        <v>252</v>
      </c>
      <c r="D78" s="215" t="s">
        <v>253</v>
      </c>
      <c r="E78" s="210" t="s">
        <v>254</v>
      </c>
      <c r="F78" s="211"/>
      <c r="G78" s="212"/>
    </row>
    <row r="79" ht="16" customHeight="1" spans="1:7">
      <c r="A79" s="213">
        <v>76</v>
      </c>
      <c r="B79" s="214" t="s">
        <v>255</v>
      </c>
      <c r="C79" s="215" t="s">
        <v>252</v>
      </c>
      <c r="D79" s="215" t="s">
        <v>253</v>
      </c>
      <c r="E79" s="210" t="s">
        <v>254</v>
      </c>
      <c r="F79" s="211"/>
      <c r="G79" s="212"/>
    </row>
    <row r="80" s="69" customFormat="1" ht="16" customHeight="1" spans="1:7">
      <c r="A80" s="98" t="s">
        <v>256</v>
      </c>
      <c r="B80" s="99"/>
      <c r="C80" s="100"/>
      <c r="D80" s="101"/>
      <c r="E80" s="15"/>
      <c r="F80" s="216">
        <f>SUM(F4:F79)</f>
        <v>0</v>
      </c>
      <c r="G80" s="177"/>
    </row>
    <row r="81" s="200" customFormat="1" ht="15" customHeight="1" spans="1:8">
      <c r="A81" s="217" t="s">
        <v>257</v>
      </c>
      <c r="B81" s="218"/>
      <c r="C81" s="219"/>
      <c r="D81" s="220"/>
      <c r="E81" s="220"/>
      <c r="F81" s="221"/>
      <c r="H81" s="222"/>
    </row>
    <row r="82" ht="20.55" customHeight="1" spans="1:7">
      <c r="A82" s="106" t="s">
        <v>258</v>
      </c>
      <c r="B82" s="108"/>
      <c r="C82" s="108"/>
      <c r="D82" s="109"/>
      <c r="E82" s="103"/>
      <c r="F82" s="138"/>
      <c r="G82" s="223"/>
    </row>
    <row r="83" ht="15" customHeight="1" spans="6:6">
      <c r="F83" s="224"/>
    </row>
    <row r="84" s="110" customFormat="1" ht="15" customHeight="1" spans="2:6">
      <c r="B84" s="113"/>
      <c r="C84" s="113"/>
      <c r="D84" s="112"/>
      <c r="E84" s="114"/>
      <c r="F84" s="146"/>
    </row>
    <row r="85" s="69" customFormat="1" ht="20.55" customHeight="1" spans="2:5">
      <c r="B85" s="116"/>
      <c r="C85" s="116"/>
      <c r="D85" s="115"/>
      <c r="E85" s="117"/>
    </row>
    <row r="86" s="69" customFormat="1" ht="20.55" customHeight="1" spans="2:5">
      <c r="B86" s="116"/>
      <c r="C86" s="116"/>
      <c r="D86" s="115"/>
      <c r="E86" s="117"/>
    </row>
    <row r="87" s="69" customFormat="1" ht="20.55" customHeight="1" spans="2:5">
      <c r="B87" s="116"/>
      <c r="C87" s="116"/>
      <c r="D87" s="115"/>
      <c r="E87" s="117"/>
    </row>
    <row r="88" s="69" customFormat="1" ht="20.55" customHeight="1" spans="2:5">
      <c r="B88" s="116"/>
      <c r="C88" s="116"/>
      <c r="D88" s="115"/>
      <c r="E88" s="117"/>
    </row>
    <row r="89" s="69" customFormat="1" ht="20.55" customHeight="1" spans="2:5">
      <c r="B89" s="116"/>
      <c r="C89" s="116"/>
      <c r="D89" s="115"/>
      <c r="E89" s="117"/>
    </row>
    <row r="90" s="69" customFormat="1" ht="20.55" customHeight="1" spans="2:5">
      <c r="B90" s="116"/>
      <c r="C90" s="116"/>
      <c r="D90" s="115"/>
      <c r="E90" s="117"/>
    </row>
  </sheetData>
  <autoFilter xmlns:etc="http://www.wps.cn/officeDocument/2017/etCustomData" ref="A3:H82" etc:filterBottomFollowUsedRange="0">
    <extLst/>
  </autoFilter>
  <mergeCells count="3">
    <mergeCell ref="A1:G1"/>
    <mergeCell ref="F2:G2"/>
    <mergeCell ref="A80:C80"/>
  </mergeCells>
  <conditionalFormatting sqref="B78">
    <cfRule type="duplicateValues" dxfId="0" priority="1"/>
    <cfRule type="duplicateValues" dxfId="0" priority="3"/>
  </conditionalFormatting>
  <conditionalFormatting sqref="B79">
    <cfRule type="duplicateValues" dxfId="0" priority="2"/>
    <cfRule type="duplicateValues" dxfId="0" priority="4"/>
  </conditionalFormatting>
  <conditionalFormatting sqref="B81">
    <cfRule type="duplicateValues" dxfId="0" priority="7"/>
  </conditionalFormatting>
  <conditionalFormatting sqref="B4:B77">
    <cfRule type="duplicateValues" dxfId="0" priority="5"/>
    <cfRule type="duplicateValues" dxfId="0" priority="6"/>
  </conditionalFormatting>
  <pageMargins left="0.699912516150888" right="0.699912516150888" top="0.74990626395218" bottom="0.74990626395218" header="0.299962510274151" footer="0.299962510274151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3"/>
  <sheetViews>
    <sheetView zoomScale="90" zoomScaleNormal="90" topLeftCell="W17" workbookViewId="0">
      <selection activeCell="AF5" sqref="AF5:AH40"/>
    </sheetView>
  </sheetViews>
  <sheetFormatPr defaultColWidth="9.225" defaultRowHeight="15.75"/>
  <cols>
    <col min="1" max="3" width="9.225" style="69"/>
    <col min="4" max="4" width="6.44166666666667" style="69" customWidth="1"/>
    <col min="5" max="5" width="11.5583333333333" style="69" customWidth="1"/>
    <col min="6" max="25" width="9.225" style="70"/>
    <col min="26" max="26" width="11.225" style="69" customWidth="1"/>
    <col min="27" max="28" width="9.225" style="69"/>
    <col min="29" max="29" width="6" style="69" customWidth="1"/>
    <col min="30" max="40" width="9.225" style="71"/>
    <col min="41" max="41" width="5.33333333333333" style="72" customWidth="1"/>
    <col min="42" max="42" width="6.775" style="72" customWidth="1"/>
    <col min="43" max="43" width="12.225" style="72" customWidth="1"/>
    <col min="44" max="44" width="9.225" style="73"/>
  </cols>
  <sheetData>
    <row r="1" ht="20.25" spans="1:43">
      <c r="A1" s="74" t="s">
        <v>90</v>
      </c>
      <c r="B1" s="74"/>
      <c r="C1" s="74"/>
      <c r="D1" s="74"/>
      <c r="E1" s="74"/>
      <c r="F1" s="75"/>
      <c r="G1" s="76"/>
      <c r="H1" s="74"/>
      <c r="I1" s="74"/>
      <c r="J1" s="74"/>
      <c r="K1" s="11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164"/>
      <c r="AA1" s="164"/>
      <c r="AB1" s="74"/>
      <c r="AC1" s="164"/>
      <c r="AD1" s="165"/>
      <c r="AE1" s="165"/>
      <c r="AF1" s="165"/>
      <c r="AG1" s="184"/>
      <c r="AH1" s="185"/>
      <c r="AI1" s="184"/>
      <c r="AJ1" s="184"/>
      <c r="AK1" s="184"/>
      <c r="AL1" s="184"/>
      <c r="AM1" s="184"/>
      <c r="AN1" s="186"/>
      <c r="AO1" s="55"/>
      <c r="AP1" s="55"/>
      <c r="AQ1" s="55"/>
    </row>
    <row r="2" ht="20.25" spans="1:43">
      <c r="A2" s="77" t="s">
        <v>259</v>
      </c>
      <c r="B2" s="77"/>
      <c r="C2" s="78"/>
      <c r="D2" s="79"/>
      <c r="E2" s="80"/>
      <c r="F2" s="81"/>
      <c r="G2" s="82"/>
      <c r="H2" s="83"/>
      <c r="I2" s="119"/>
      <c r="J2" s="120"/>
      <c r="K2" s="121"/>
      <c r="L2" s="122"/>
      <c r="M2" s="123"/>
      <c r="N2" s="123"/>
      <c r="O2" s="124" t="s">
        <v>260</v>
      </c>
      <c r="P2" s="125">
        <v>44865</v>
      </c>
      <c r="Q2" s="125"/>
      <c r="R2" s="119"/>
      <c r="S2" s="119"/>
      <c r="T2" s="119"/>
      <c r="U2" s="150"/>
      <c r="V2" s="151"/>
      <c r="W2" s="83"/>
      <c r="X2" s="151"/>
      <c r="Y2" s="151"/>
      <c r="Z2" s="115" t="s">
        <v>261</v>
      </c>
      <c r="AA2" s="116"/>
      <c r="AB2" s="137"/>
      <c r="AC2" s="166"/>
      <c r="AD2" s="167"/>
      <c r="AE2" s="167"/>
      <c r="AF2" s="167"/>
      <c r="AG2" s="184"/>
      <c r="AH2" s="185"/>
      <c r="AI2" s="184"/>
      <c r="AJ2" s="184"/>
      <c r="AK2" s="184"/>
      <c r="AL2" s="184"/>
      <c r="AM2" s="184"/>
      <c r="AN2" s="186"/>
      <c r="AO2" s="55"/>
      <c r="AP2" s="55"/>
      <c r="AQ2" s="55"/>
    </row>
    <row r="3" spans="1:44">
      <c r="A3" s="84" t="s">
        <v>0</v>
      </c>
      <c r="B3" s="85" t="s">
        <v>262</v>
      </c>
      <c r="C3" s="85" t="s">
        <v>263</v>
      </c>
      <c r="D3" s="86" t="s">
        <v>76</v>
      </c>
      <c r="E3" s="85" t="s">
        <v>93</v>
      </c>
      <c r="F3" s="85" t="s">
        <v>73</v>
      </c>
      <c r="G3" s="85" t="s">
        <v>74</v>
      </c>
      <c r="H3" s="85" t="s">
        <v>94</v>
      </c>
      <c r="I3" s="85" t="s">
        <v>264</v>
      </c>
      <c r="J3" s="85" t="s">
        <v>265</v>
      </c>
      <c r="K3" s="84" t="s">
        <v>266</v>
      </c>
      <c r="L3" s="85" t="s">
        <v>267</v>
      </c>
      <c r="M3" s="126" t="s">
        <v>268</v>
      </c>
      <c r="N3" s="127"/>
      <c r="O3" s="127"/>
      <c r="P3" s="127"/>
      <c r="Q3" s="127"/>
      <c r="R3" s="152"/>
      <c r="S3" s="126" t="s">
        <v>269</v>
      </c>
      <c r="T3" s="127"/>
      <c r="U3" s="127"/>
      <c r="V3" s="152"/>
      <c r="W3" s="153" t="s">
        <v>270</v>
      </c>
      <c r="X3" s="154" t="s">
        <v>271</v>
      </c>
      <c r="Y3" s="154" t="s">
        <v>272</v>
      </c>
      <c r="Z3" s="85" t="s">
        <v>273</v>
      </c>
      <c r="AA3" s="168" t="s">
        <v>274</v>
      </c>
      <c r="AB3" s="168" t="s">
        <v>275</v>
      </c>
      <c r="AC3" s="154" t="s">
        <v>276</v>
      </c>
      <c r="AD3" s="169" t="s">
        <v>277</v>
      </c>
      <c r="AE3" s="169" t="s">
        <v>278</v>
      </c>
      <c r="AF3" s="169" t="s">
        <v>279</v>
      </c>
      <c r="AG3" s="187" t="s">
        <v>280</v>
      </c>
      <c r="AH3" s="188" t="s">
        <v>281</v>
      </c>
      <c r="AI3" s="187" t="s">
        <v>282</v>
      </c>
      <c r="AJ3" s="187" t="s">
        <v>283</v>
      </c>
      <c r="AK3" s="187" t="s">
        <v>284</v>
      </c>
      <c r="AL3" s="187" t="s">
        <v>285</v>
      </c>
      <c r="AM3" s="187" t="s">
        <v>286</v>
      </c>
      <c r="AN3" s="189" t="s">
        <v>287</v>
      </c>
      <c r="AO3" s="196" t="s">
        <v>288</v>
      </c>
      <c r="AP3" s="196" t="s">
        <v>289</v>
      </c>
      <c r="AQ3" s="196" t="s">
        <v>290</v>
      </c>
      <c r="AR3" s="140"/>
    </row>
    <row r="4" ht="24" spans="1:44">
      <c r="A4" s="87"/>
      <c r="B4" s="88"/>
      <c r="C4" s="89"/>
      <c r="D4" s="88"/>
      <c r="E4" s="88"/>
      <c r="F4" s="88"/>
      <c r="G4" s="88"/>
      <c r="H4" s="88"/>
      <c r="I4" s="88"/>
      <c r="J4" s="88"/>
      <c r="K4" s="87"/>
      <c r="L4" s="88"/>
      <c r="M4" s="128" t="s">
        <v>291</v>
      </c>
      <c r="N4" s="128" t="s">
        <v>292</v>
      </c>
      <c r="O4" s="128" t="s">
        <v>293</v>
      </c>
      <c r="P4" s="128" t="s">
        <v>294</v>
      </c>
      <c r="Q4" s="128" t="s">
        <v>295</v>
      </c>
      <c r="R4" s="128" t="s">
        <v>296</v>
      </c>
      <c r="S4" s="128" t="s">
        <v>297</v>
      </c>
      <c r="T4" s="128" t="s">
        <v>294</v>
      </c>
      <c r="U4" s="128" t="s">
        <v>295</v>
      </c>
      <c r="V4" s="128" t="s">
        <v>298</v>
      </c>
      <c r="W4" s="155"/>
      <c r="X4" s="88"/>
      <c r="Y4" s="88"/>
      <c r="Z4" s="88"/>
      <c r="AA4" s="170"/>
      <c r="AB4" s="170"/>
      <c r="AC4" s="88"/>
      <c r="AD4" s="169"/>
      <c r="AE4" s="169"/>
      <c r="AF4" s="169"/>
      <c r="AG4" s="187"/>
      <c r="AH4" s="188"/>
      <c r="AI4" s="187"/>
      <c r="AJ4" s="187"/>
      <c r="AK4" s="187"/>
      <c r="AL4" s="187"/>
      <c r="AM4" s="187"/>
      <c r="AN4" s="114"/>
      <c r="AO4" s="196"/>
      <c r="AP4" s="196"/>
      <c r="AQ4" s="196"/>
      <c r="AR4" s="140"/>
    </row>
    <row r="5" spans="1:44">
      <c r="A5" s="37">
        <v>1</v>
      </c>
      <c r="B5" s="37" t="s">
        <v>299</v>
      </c>
      <c r="C5" s="37"/>
      <c r="D5" s="37">
        <v>1</v>
      </c>
      <c r="E5" s="37">
        <v>34000000240</v>
      </c>
      <c r="F5" s="90" t="s">
        <v>300</v>
      </c>
      <c r="G5" s="37" t="s">
        <v>301</v>
      </c>
      <c r="H5" s="91">
        <v>601</v>
      </c>
      <c r="I5" s="91">
        <v>20130329</v>
      </c>
      <c r="J5" s="129">
        <v>8974.36</v>
      </c>
      <c r="K5" s="129">
        <v>269.23</v>
      </c>
      <c r="L5" s="91" t="s">
        <v>302</v>
      </c>
      <c r="M5" s="130"/>
      <c r="N5" s="131"/>
      <c r="O5" s="130"/>
      <c r="P5" s="132"/>
      <c r="Q5" s="156"/>
      <c r="R5" s="156"/>
      <c r="S5" s="156">
        <v>220</v>
      </c>
      <c r="T5" s="130">
        <v>5300</v>
      </c>
      <c r="U5" s="133"/>
      <c r="V5" s="156">
        <f t="shared" ref="V5:V40" si="0">ROUND(S5*(T5-U5)/1000,0)</f>
        <v>1166</v>
      </c>
      <c r="W5" s="133"/>
      <c r="X5" s="156">
        <f t="shared" ref="X5:X40" si="1">R5+V5+W5</f>
        <v>1166</v>
      </c>
      <c r="Y5" s="130">
        <f t="shared" ref="Y5:Y40" si="2">AI5</f>
        <v>0</v>
      </c>
      <c r="Z5" s="171" t="s">
        <v>303</v>
      </c>
      <c r="AA5" s="172"/>
      <c r="AB5" s="173" t="s">
        <v>304</v>
      </c>
      <c r="AC5" s="97"/>
      <c r="AD5" s="91" t="s">
        <v>305</v>
      </c>
      <c r="AE5" s="97" t="s">
        <v>306</v>
      </c>
      <c r="AF5" s="174">
        <f t="shared" ref="AF5:AF40" si="3">AG5+AH5+AI5+AJ5+AK5+AL5+AM5</f>
        <v>100</v>
      </c>
      <c r="AG5" s="174"/>
      <c r="AH5" s="190">
        <v>100</v>
      </c>
      <c r="AI5" s="174"/>
      <c r="AJ5" s="174"/>
      <c r="AK5" s="174"/>
      <c r="AL5" s="174"/>
      <c r="AM5" s="191"/>
      <c r="AN5" s="192">
        <v>44875</v>
      </c>
      <c r="AO5" s="197" t="s">
        <v>307</v>
      </c>
      <c r="AP5" s="197" t="s">
        <v>307</v>
      </c>
      <c r="AQ5" s="198" t="s">
        <v>308</v>
      </c>
      <c r="AR5" s="179"/>
    </row>
    <row r="6" spans="1:44">
      <c r="A6" s="37">
        <v>2</v>
      </c>
      <c r="B6" s="37" t="s">
        <v>299</v>
      </c>
      <c r="C6" s="37"/>
      <c r="D6" s="37">
        <v>1</v>
      </c>
      <c r="E6" s="37">
        <v>34000000238</v>
      </c>
      <c r="F6" s="90" t="s">
        <v>300</v>
      </c>
      <c r="G6" s="37" t="s">
        <v>301</v>
      </c>
      <c r="H6" s="91">
        <v>601</v>
      </c>
      <c r="I6" s="91">
        <v>20130329</v>
      </c>
      <c r="J6" s="129">
        <v>8974.36</v>
      </c>
      <c r="K6" s="129">
        <v>269.23</v>
      </c>
      <c r="L6" s="91" t="s">
        <v>309</v>
      </c>
      <c r="M6" s="130"/>
      <c r="N6" s="131"/>
      <c r="O6" s="130"/>
      <c r="P6" s="132"/>
      <c r="Q6" s="156"/>
      <c r="R6" s="156"/>
      <c r="S6" s="156">
        <v>220</v>
      </c>
      <c r="T6" s="130">
        <v>5300</v>
      </c>
      <c r="U6" s="133"/>
      <c r="V6" s="156">
        <f t="shared" si="0"/>
        <v>1166</v>
      </c>
      <c r="W6" s="133"/>
      <c r="X6" s="156">
        <f t="shared" si="1"/>
        <v>1166</v>
      </c>
      <c r="Y6" s="130">
        <f t="shared" si="2"/>
        <v>0</v>
      </c>
      <c r="Z6" s="171" t="s">
        <v>303</v>
      </c>
      <c r="AA6" s="172"/>
      <c r="AB6" s="173" t="s">
        <v>304</v>
      </c>
      <c r="AC6" s="97"/>
      <c r="AD6" s="91" t="s">
        <v>305</v>
      </c>
      <c r="AE6" s="97" t="s">
        <v>306</v>
      </c>
      <c r="AF6" s="174">
        <f t="shared" si="3"/>
        <v>100</v>
      </c>
      <c r="AG6" s="174"/>
      <c r="AH6" s="190">
        <v>100</v>
      </c>
      <c r="AI6" s="174"/>
      <c r="AJ6" s="174"/>
      <c r="AK6" s="174"/>
      <c r="AL6" s="174"/>
      <c r="AM6" s="191"/>
      <c r="AN6" s="192">
        <v>44875</v>
      </c>
      <c r="AO6" s="197" t="s">
        <v>307</v>
      </c>
      <c r="AP6" s="197" t="s">
        <v>307</v>
      </c>
      <c r="AQ6" s="198" t="s">
        <v>308</v>
      </c>
      <c r="AR6" s="179"/>
    </row>
    <row r="7" spans="1:44">
      <c r="A7" s="37">
        <v>3</v>
      </c>
      <c r="B7" s="37" t="s">
        <v>299</v>
      </c>
      <c r="C7" s="37"/>
      <c r="D7" s="37">
        <v>1</v>
      </c>
      <c r="E7" s="37">
        <v>34000000239</v>
      </c>
      <c r="F7" s="90" t="s">
        <v>300</v>
      </c>
      <c r="G7" s="37" t="s">
        <v>301</v>
      </c>
      <c r="H7" s="91">
        <v>601</v>
      </c>
      <c r="I7" s="91">
        <v>20130329</v>
      </c>
      <c r="J7" s="129">
        <v>8974.36</v>
      </c>
      <c r="K7" s="129">
        <v>269.23</v>
      </c>
      <c r="L7" s="91" t="s">
        <v>310</v>
      </c>
      <c r="M7" s="130"/>
      <c r="N7" s="131"/>
      <c r="O7" s="130"/>
      <c r="P7" s="132"/>
      <c r="Q7" s="156"/>
      <c r="R7" s="156"/>
      <c r="S7" s="156">
        <v>220</v>
      </c>
      <c r="T7" s="130">
        <v>5300</v>
      </c>
      <c r="U7" s="133"/>
      <c r="V7" s="156">
        <f t="shared" si="0"/>
        <v>1166</v>
      </c>
      <c r="W7" s="133"/>
      <c r="X7" s="156">
        <f t="shared" si="1"/>
        <v>1166</v>
      </c>
      <c r="Y7" s="130">
        <f t="shared" si="2"/>
        <v>0</v>
      </c>
      <c r="Z7" s="171" t="s">
        <v>303</v>
      </c>
      <c r="AA7" s="172"/>
      <c r="AB7" s="173" t="s">
        <v>311</v>
      </c>
      <c r="AC7" s="97"/>
      <c r="AD7" s="91" t="s">
        <v>305</v>
      </c>
      <c r="AE7" s="97" t="s">
        <v>306</v>
      </c>
      <c r="AF7" s="174">
        <f t="shared" si="3"/>
        <v>100</v>
      </c>
      <c r="AG7" s="174"/>
      <c r="AH7" s="190">
        <v>100</v>
      </c>
      <c r="AI7" s="174"/>
      <c r="AJ7" s="174"/>
      <c r="AK7" s="174"/>
      <c r="AL7" s="174"/>
      <c r="AM7" s="191"/>
      <c r="AN7" s="192">
        <v>44875</v>
      </c>
      <c r="AO7" s="197" t="s">
        <v>307</v>
      </c>
      <c r="AP7" s="197" t="s">
        <v>307</v>
      </c>
      <c r="AQ7" s="198" t="s">
        <v>308</v>
      </c>
      <c r="AR7" s="179"/>
    </row>
    <row r="8" spans="1:44">
      <c r="A8" s="37">
        <v>4</v>
      </c>
      <c r="B8" s="37" t="s">
        <v>299</v>
      </c>
      <c r="C8" s="37"/>
      <c r="D8" s="37">
        <v>1</v>
      </c>
      <c r="E8" s="37">
        <v>21000000166</v>
      </c>
      <c r="F8" s="90" t="s">
        <v>312</v>
      </c>
      <c r="G8" s="37" t="s">
        <v>313</v>
      </c>
      <c r="H8" s="91" t="s">
        <v>314</v>
      </c>
      <c r="I8" s="91">
        <v>20160726</v>
      </c>
      <c r="J8" s="129">
        <v>4757.28</v>
      </c>
      <c r="K8" s="129">
        <v>142.72</v>
      </c>
      <c r="L8" s="91" t="s">
        <v>315</v>
      </c>
      <c r="M8" s="130"/>
      <c r="N8" s="133"/>
      <c r="O8" s="130"/>
      <c r="P8" s="132"/>
      <c r="Q8" s="156"/>
      <c r="R8" s="156">
        <v>100</v>
      </c>
      <c r="S8" s="156"/>
      <c r="T8" s="130"/>
      <c r="U8" s="133"/>
      <c r="V8" s="156">
        <f t="shared" si="0"/>
        <v>0</v>
      </c>
      <c r="W8" s="133"/>
      <c r="X8" s="156">
        <f t="shared" si="1"/>
        <v>100</v>
      </c>
      <c r="Y8" s="130">
        <f t="shared" si="2"/>
        <v>0</v>
      </c>
      <c r="Z8" s="171" t="s">
        <v>316</v>
      </c>
      <c r="AA8" s="172"/>
      <c r="AB8" s="173" t="s">
        <v>206</v>
      </c>
      <c r="AC8" s="97"/>
      <c r="AD8" s="91" t="s">
        <v>305</v>
      </c>
      <c r="AE8" s="97" t="s">
        <v>306</v>
      </c>
      <c r="AF8" s="174">
        <f t="shared" si="3"/>
        <v>30</v>
      </c>
      <c r="AG8" s="174"/>
      <c r="AH8" s="190">
        <v>30</v>
      </c>
      <c r="AI8" s="156"/>
      <c r="AJ8" s="156"/>
      <c r="AK8" s="156"/>
      <c r="AL8" s="130"/>
      <c r="AM8" s="130"/>
      <c r="AN8" s="192">
        <v>44870</v>
      </c>
      <c r="AO8" s="197" t="s">
        <v>307</v>
      </c>
      <c r="AP8" s="197" t="s">
        <v>307</v>
      </c>
      <c r="AQ8" s="198" t="s">
        <v>317</v>
      </c>
      <c r="AR8" s="179"/>
    </row>
    <row r="9" spans="1:44">
      <c r="A9" s="37">
        <v>5</v>
      </c>
      <c r="B9" s="37" t="s">
        <v>299</v>
      </c>
      <c r="C9" s="37"/>
      <c r="D9" s="37">
        <v>1</v>
      </c>
      <c r="E9" s="37">
        <v>21000000160</v>
      </c>
      <c r="F9" s="90" t="s">
        <v>318</v>
      </c>
      <c r="G9" s="37" t="s">
        <v>319</v>
      </c>
      <c r="H9" s="91" t="s">
        <v>314</v>
      </c>
      <c r="I9" s="91">
        <v>20151116</v>
      </c>
      <c r="J9" s="129">
        <v>9669.9</v>
      </c>
      <c r="K9" s="129">
        <v>290.1</v>
      </c>
      <c r="L9" s="91" t="s">
        <v>320</v>
      </c>
      <c r="M9" s="130"/>
      <c r="N9" s="133"/>
      <c r="O9" s="130"/>
      <c r="P9" s="132"/>
      <c r="Q9" s="156"/>
      <c r="R9" s="156">
        <v>60</v>
      </c>
      <c r="S9" s="156"/>
      <c r="T9" s="130"/>
      <c r="U9" s="133"/>
      <c r="V9" s="156">
        <f t="shared" si="0"/>
        <v>0</v>
      </c>
      <c r="W9" s="133"/>
      <c r="X9" s="156">
        <f t="shared" si="1"/>
        <v>60</v>
      </c>
      <c r="Y9" s="130">
        <f t="shared" si="2"/>
        <v>0</v>
      </c>
      <c r="Z9" s="171" t="s">
        <v>321</v>
      </c>
      <c r="AA9" s="172"/>
      <c r="AB9" s="173" t="s">
        <v>206</v>
      </c>
      <c r="AC9" s="97"/>
      <c r="AD9" s="91" t="s">
        <v>305</v>
      </c>
      <c r="AE9" s="97" t="s">
        <v>306</v>
      </c>
      <c r="AF9" s="174">
        <f t="shared" si="3"/>
        <v>30</v>
      </c>
      <c r="AG9" s="174"/>
      <c r="AH9" s="190">
        <v>30</v>
      </c>
      <c r="AI9" s="156"/>
      <c r="AJ9" s="156"/>
      <c r="AK9" s="156"/>
      <c r="AL9" s="130"/>
      <c r="AM9" s="130"/>
      <c r="AN9" s="192">
        <v>44870</v>
      </c>
      <c r="AO9" s="197" t="s">
        <v>307</v>
      </c>
      <c r="AP9" s="197" t="s">
        <v>307</v>
      </c>
      <c r="AQ9" s="198" t="s">
        <v>317</v>
      </c>
      <c r="AR9" s="179"/>
    </row>
    <row r="10" spans="1:44">
      <c r="A10" s="37">
        <v>6</v>
      </c>
      <c r="B10" s="37" t="s">
        <v>299</v>
      </c>
      <c r="C10" s="37"/>
      <c r="D10" s="37">
        <v>1</v>
      </c>
      <c r="E10" s="37">
        <v>21000000054</v>
      </c>
      <c r="F10" s="90" t="s">
        <v>312</v>
      </c>
      <c r="G10" s="37" t="s">
        <v>322</v>
      </c>
      <c r="H10" s="91" t="s">
        <v>314</v>
      </c>
      <c r="I10" s="91">
        <v>20110629</v>
      </c>
      <c r="J10" s="129">
        <v>7850</v>
      </c>
      <c r="K10" s="129">
        <v>235.5</v>
      </c>
      <c r="L10" s="91" t="s">
        <v>323</v>
      </c>
      <c r="M10" s="130"/>
      <c r="N10" s="133"/>
      <c r="O10" s="130"/>
      <c r="P10" s="132"/>
      <c r="Q10" s="156"/>
      <c r="R10" s="156">
        <v>100</v>
      </c>
      <c r="S10" s="156"/>
      <c r="T10" s="130"/>
      <c r="U10" s="133"/>
      <c r="V10" s="156">
        <f t="shared" si="0"/>
        <v>0</v>
      </c>
      <c r="W10" s="133"/>
      <c r="X10" s="156">
        <f t="shared" si="1"/>
        <v>100</v>
      </c>
      <c r="Y10" s="130">
        <f t="shared" si="2"/>
        <v>0</v>
      </c>
      <c r="Z10" s="171" t="s">
        <v>316</v>
      </c>
      <c r="AA10" s="172"/>
      <c r="AB10" s="173" t="s">
        <v>206</v>
      </c>
      <c r="AC10" s="97"/>
      <c r="AD10" s="91" t="s">
        <v>305</v>
      </c>
      <c r="AE10" s="97" t="s">
        <v>306</v>
      </c>
      <c r="AF10" s="174">
        <f t="shared" si="3"/>
        <v>30</v>
      </c>
      <c r="AG10" s="174"/>
      <c r="AH10" s="190">
        <v>30</v>
      </c>
      <c r="AI10" s="156"/>
      <c r="AJ10" s="156"/>
      <c r="AK10" s="156"/>
      <c r="AL10" s="130"/>
      <c r="AM10" s="130"/>
      <c r="AN10" s="192">
        <v>44870</v>
      </c>
      <c r="AO10" s="197" t="s">
        <v>307</v>
      </c>
      <c r="AP10" s="197" t="s">
        <v>307</v>
      </c>
      <c r="AQ10" s="198" t="s">
        <v>317</v>
      </c>
      <c r="AR10" s="179"/>
    </row>
    <row r="11" spans="1:44">
      <c r="A11" s="37">
        <v>7</v>
      </c>
      <c r="B11" s="37" t="s">
        <v>299</v>
      </c>
      <c r="C11" s="37"/>
      <c r="D11" s="37">
        <v>1</v>
      </c>
      <c r="E11" s="37">
        <v>21000000050</v>
      </c>
      <c r="F11" s="90" t="s">
        <v>312</v>
      </c>
      <c r="G11" s="37" t="s">
        <v>322</v>
      </c>
      <c r="H11" s="91" t="s">
        <v>314</v>
      </c>
      <c r="I11" s="91">
        <v>20110629</v>
      </c>
      <c r="J11" s="129">
        <v>7850</v>
      </c>
      <c r="K11" s="129">
        <v>235.5</v>
      </c>
      <c r="L11" s="91" t="s">
        <v>324</v>
      </c>
      <c r="M11" s="130"/>
      <c r="N11" s="131"/>
      <c r="O11" s="130"/>
      <c r="P11" s="132"/>
      <c r="Q11" s="156"/>
      <c r="R11" s="156">
        <v>100</v>
      </c>
      <c r="S11" s="156"/>
      <c r="T11" s="156"/>
      <c r="U11" s="133"/>
      <c r="V11" s="156">
        <f t="shared" si="0"/>
        <v>0</v>
      </c>
      <c r="W11" s="133"/>
      <c r="X11" s="156">
        <f t="shared" si="1"/>
        <v>100</v>
      </c>
      <c r="Y11" s="130">
        <f t="shared" si="2"/>
        <v>0</v>
      </c>
      <c r="Z11" s="171" t="s">
        <v>316</v>
      </c>
      <c r="AA11" s="172"/>
      <c r="AB11" s="173" t="s">
        <v>206</v>
      </c>
      <c r="AC11" s="97"/>
      <c r="AD11" s="91" t="s">
        <v>305</v>
      </c>
      <c r="AE11" s="97" t="s">
        <v>306</v>
      </c>
      <c r="AF11" s="174">
        <f t="shared" si="3"/>
        <v>30</v>
      </c>
      <c r="AG11" s="174"/>
      <c r="AH11" s="190">
        <v>30</v>
      </c>
      <c r="AI11" s="174"/>
      <c r="AJ11" s="174"/>
      <c r="AK11" s="174"/>
      <c r="AL11" s="174"/>
      <c r="AM11" s="191"/>
      <c r="AN11" s="192">
        <v>44870</v>
      </c>
      <c r="AO11" s="197" t="s">
        <v>307</v>
      </c>
      <c r="AP11" s="197" t="s">
        <v>307</v>
      </c>
      <c r="AQ11" s="198" t="s">
        <v>317</v>
      </c>
      <c r="AR11" s="179"/>
    </row>
    <row r="12" spans="1:44">
      <c r="A12" s="37">
        <v>8</v>
      </c>
      <c r="B12" s="37" t="s">
        <v>299</v>
      </c>
      <c r="C12" s="37"/>
      <c r="D12" s="37">
        <v>1</v>
      </c>
      <c r="E12" s="37">
        <v>21000000046</v>
      </c>
      <c r="F12" s="90" t="s">
        <v>312</v>
      </c>
      <c r="G12" s="37" t="s">
        <v>325</v>
      </c>
      <c r="H12" s="91" t="s">
        <v>314</v>
      </c>
      <c r="I12" s="91">
        <v>20110629</v>
      </c>
      <c r="J12" s="129">
        <v>9450</v>
      </c>
      <c r="K12" s="129">
        <v>283.5</v>
      </c>
      <c r="L12" s="91" t="s">
        <v>326</v>
      </c>
      <c r="M12" s="130"/>
      <c r="N12" s="131"/>
      <c r="O12" s="130"/>
      <c r="P12" s="132"/>
      <c r="Q12" s="156"/>
      <c r="R12" s="156">
        <v>100</v>
      </c>
      <c r="S12" s="156"/>
      <c r="T12" s="156"/>
      <c r="U12" s="133"/>
      <c r="V12" s="156">
        <f t="shared" si="0"/>
        <v>0</v>
      </c>
      <c r="W12" s="133"/>
      <c r="X12" s="156">
        <f t="shared" si="1"/>
        <v>100</v>
      </c>
      <c r="Y12" s="130">
        <f t="shared" si="2"/>
        <v>0</v>
      </c>
      <c r="Z12" s="171" t="s">
        <v>316</v>
      </c>
      <c r="AA12" s="172"/>
      <c r="AB12" s="173" t="s">
        <v>206</v>
      </c>
      <c r="AC12" s="97"/>
      <c r="AD12" s="91" t="s">
        <v>305</v>
      </c>
      <c r="AE12" s="97" t="s">
        <v>306</v>
      </c>
      <c r="AF12" s="174">
        <f t="shared" si="3"/>
        <v>30</v>
      </c>
      <c r="AG12" s="174"/>
      <c r="AH12" s="190">
        <v>30</v>
      </c>
      <c r="AI12" s="174"/>
      <c r="AJ12" s="174"/>
      <c r="AK12" s="174"/>
      <c r="AL12" s="174"/>
      <c r="AM12" s="191"/>
      <c r="AN12" s="192">
        <v>44870</v>
      </c>
      <c r="AO12" s="197" t="s">
        <v>307</v>
      </c>
      <c r="AP12" s="197" t="s">
        <v>307</v>
      </c>
      <c r="AQ12" s="198" t="s">
        <v>317</v>
      </c>
      <c r="AR12" s="179"/>
    </row>
    <row r="13" spans="1:44">
      <c r="A13" s="37">
        <v>9</v>
      </c>
      <c r="B13" s="37" t="s">
        <v>299</v>
      </c>
      <c r="C13" s="37"/>
      <c r="D13" s="37">
        <v>1</v>
      </c>
      <c r="E13" s="37">
        <v>21000000045</v>
      </c>
      <c r="F13" s="90" t="s">
        <v>312</v>
      </c>
      <c r="G13" s="37" t="s">
        <v>325</v>
      </c>
      <c r="H13" s="91" t="s">
        <v>314</v>
      </c>
      <c r="I13" s="91">
        <v>20110629</v>
      </c>
      <c r="J13" s="129">
        <v>9450</v>
      </c>
      <c r="K13" s="129">
        <v>283.5</v>
      </c>
      <c r="L13" s="91" t="s">
        <v>327</v>
      </c>
      <c r="M13" s="130"/>
      <c r="N13" s="131"/>
      <c r="O13" s="130"/>
      <c r="P13" s="132"/>
      <c r="Q13" s="156"/>
      <c r="R13" s="156">
        <v>100</v>
      </c>
      <c r="S13" s="156"/>
      <c r="T13" s="156"/>
      <c r="U13" s="133"/>
      <c r="V13" s="156">
        <f t="shared" si="0"/>
        <v>0</v>
      </c>
      <c r="W13" s="133"/>
      <c r="X13" s="156">
        <f t="shared" si="1"/>
        <v>100</v>
      </c>
      <c r="Y13" s="130">
        <f t="shared" si="2"/>
        <v>0</v>
      </c>
      <c r="Z13" s="171" t="s">
        <v>316</v>
      </c>
      <c r="AA13" s="172"/>
      <c r="AB13" s="173" t="s">
        <v>206</v>
      </c>
      <c r="AC13" s="97"/>
      <c r="AD13" s="91" t="s">
        <v>305</v>
      </c>
      <c r="AE13" s="97" t="s">
        <v>306</v>
      </c>
      <c r="AF13" s="174">
        <f t="shared" si="3"/>
        <v>30</v>
      </c>
      <c r="AG13" s="174"/>
      <c r="AH13" s="190">
        <v>30</v>
      </c>
      <c r="AI13" s="174"/>
      <c r="AJ13" s="174"/>
      <c r="AK13" s="174"/>
      <c r="AL13" s="174"/>
      <c r="AM13" s="191"/>
      <c r="AN13" s="192">
        <v>44870</v>
      </c>
      <c r="AO13" s="197" t="s">
        <v>307</v>
      </c>
      <c r="AP13" s="197" t="s">
        <v>307</v>
      </c>
      <c r="AQ13" s="198" t="s">
        <v>317</v>
      </c>
      <c r="AR13" s="179"/>
    </row>
    <row r="14" spans="1:44">
      <c r="A14" s="37">
        <v>10</v>
      </c>
      <c r="B14" s="37" t="s">
        <v>299</v>
      </c>
      <c r="C14" s="37"/>
      <c r="D14" s="37">
        <v>1</v>
      </c>
      <c r="E14" s="37">
        <v>21000000202</v>
      </c>
      <c r="F14" s="90" t="s">
        <v>113</v>
      </c>
      <c r="G14" s="37" t="s">
        <v>328</v>
      </c>
      <c r="H14" s="91" t="s">
        <v>314</v>
      </c>
      <c r="I14" s="91">
        <v>20171121</v>
      </c>
      <c r="J14" s="129">
        <v>4666</v>
      </c>
      <c r="K14" s="129">
        <v>139.98</v>
      </c>
      <c r="L14" s="91" t="s">
        <v>329</v>
      </c>
      <c r="M14" s="130"/>
      <c r="N14" s="131"/>
      <c r="O14" s="130"/>
      <c r="P14" s="132"/>
      <c r="Q14" s="156"/>
      <c r="R14" s="156">
        <v>100</v>
      </c>
      <c r="S14" s="156"/>
      <c r="T14" s="156"/>
      <c r="U14" s="133"/>
      <c r="V14" s="156">
        <f t="shared" si="0"/>
        <v>0</v>
      </c>
      <c r="W14" s="133"/>
      <c r="X14" s="156">
        <f t="shared" si="1"/>
        <v>100</v>
      </c>
      <c r="Y14" s="130">
        <f t="shared" si="2"/>
        <v>0</v>
      </c>
      <c r="Z14" s="171" t="s">
        <v>316</v>
      </c>
      <c r="AA14" s="172"/>
      <c r="AB14" s="173" t="s">
        <v>206</v>
      </c>
      <c r="AC14" s="97"/>
      <c r="AD14" s="91" t="s">
        <v>305</v>
      </c>
      <c r="AE14" s="97" t="s">
        <v>306</v>
      </c>
      <c r="AF14" s="174">
        <f t="shared" si="3"/>
        <v>30</v>
      </c>
      <c r="AG14" s="174"/>
      <c r="AH14" s="190">
        <v>30</v>
      </c>
      <c r="AI14" s="174"/>
      <c r="AJ14" s="174"/>
      <c r="AK14" s="174"/>
      <c r="AL14" s="174"/>
      <c r="AM14" s="191"/>
      <c r="AN14" s="192">
        <v>44870</v>
      </c>
      <c r="AO14" s="197" t="s">
        <v>307</v>
      </c>
      <c r="AP14" s="197" t="s">
        <v>307</v>
      </c>
      <c r="AQ14" s="198" t="s">
        <v>317</v>
      </c>
      <c r="AR14" s="179"/>
    </row>
    <row r="15" spans="1:44">
      <c r="A15" s="37">
        <v>11</v>
      </c>
      <c r="B15" s="37" t="s">
        <v>299</v>
      </c>
      <c r="C15" s="37"/>
      <c r="D15" s="37">
        <v>1</v>
      </c>
      <c r="E15" s="37">
        <v>21000000197</v>
      </c>
      <c r="F15" s="90" t="s">
        <v>140</v>
      </c>
      <c r="G15" s="37" t="s">
        <v>330</v>
      </c>
      <c r="H15" s="91" t="s">
        <v>314</v>
      </c>
      <c r="I15" s="91">
        <v>20171120</v>
      </c>
      <c r="J15" s="129">
        <v>2405</v>
      </c>
      <c r="K15" s="129">
        <v>72.15</v>
      </c>
      <c r="L15" s="91" t="s">
        <v>331</v>
      </c>
      <c r="M15" s="130"/>
      <c r="N15" s="131"/>
      <c r="O15" s="130"/>
      <c r="P15" s="132"/>
      <c r="Q15" s="156"/>
      <c r="R15" s="156">
        <v>10</v>
      </c>
      <c r="S15" s="156"/>
      <c r="T15" s="156"/>
      <c r="U15" s="133"/>
      <c r="V15" s="156">
        <f t="shared" si="0"/>
        <v>0</v>
      </c>
      <c r="W15" s="133"/>
      <c r="X15" s="156">
        <f t="shared" si="1"/>
        <v>10</v>
      </c>
      <c r="Y15" s="130">
        <f t="shared" si="2"/>
        <v>0</v>
      </c>
      <c r="Z15" s="171" t="s">
        <v>332</v>
      </c>
      <c r="AA15" s="172"/>
      <c r="AB15" s="173" t="s">
        <v>206</v>
      </c>
      <c r="AC15" s="97"/>
      <c r="AD15" s="91" t="s">
        <v>305</v>
      </c>
      <c r="AE15" s="97" t="s">
        <v>306</v>
      </c>
      <c r="AF15" s="174">
        <f t="shared" si="3"/>
        <v>30</v>
      </c>
      <c r="AG15" s="174"/>
      <c r="AH15" s="190">
        <v>30</v>
      </c>
      <c r="AI15" s="174"/>
      <c r="AJ15" s="174"/>
      <c r="AK15" s="174"/>
      <c r="AL15" s="174"/>
      <c r="AM15" s="191"/>
      <c r="AN15" s="192">
        <v>44870</v>
      </c>
      <c r="AO15" s="197" t="s">
        <v>307</v>
      </c>
      <c r="AP15" s="197" t="s">
        <v>307</v>
      </c>
      <c r="AQ15" s="198" t="s">
        <v>317</v>
      </c>
      <c r="AR15" s="179"/>
    </row>
    <row r="16" spans="1:44">
      <c r="A16" s="37">
        <v>12</v>
      </c>
      <c r="B16" s="37" t="s">
        <v>299</v>
      </c>
      <c r="C16" s="37"/>
      <c r="D16" s="37">
        <v>1</v>
      </c>
      <c r="E16" s="37">
        <v>21000000180</v>
      </c>
      <c r="F16" s="90" t="s">
        <v>333</v>
      </c>
      <c r="G16" s="37" t="s">
        <v>334</v>
      </c>
      <c r="H16" s="91" t="s">
        <v>314</v>
      </c>
      <c r="I16" s="91">
        <v>20161104</v>
      </c>
      <c r="J16" s="129">
        <v>4603.53</v>
      </c>
      <c r="K16" s="129">
        <v>138.11</v>
      </c>
      <c r="L16" s="91" t="s">
        <v>335</v>
      </c>
      <c r="M16" s="130"/>
      <c r="N16" s="131"/>
      <c r="O16" s="130"/>
      <c r="P16" s="132"/>
      <c r="Q16" s="156"/>
      <c r="R16" s="156">
        <v>100</v>
      </c>
      <c r="S16" s="156"/>
      <c r="T16" s="156"/>
      <c r="U16" s="133"/>
      <c r="V16" s="156">
        <f t="shared" si="0"/>
        <v>0</v>
      </c>
      <c r="W16" s="133"/>
      <c r="X16" s="156">
        <f t="shared" si="1"/>
        <v>100</v>
      </c>
      <c r="Y16" s="130">
        <f t="shared" si="2"/>
        <v>0</v>
      </c>
      <c r="Z16" s="171" t="s">
        <v>316</v>
      </c>
      <c r="AA16" s="172"/>
      <c r="AB16" s="173" t="s">
        <v>206</v>
      </c>
      <c r="AC16" s="97"/>
      <c r="AD16" s="91" t="s">
        <v>305</v>
      </c>
      <c r="AE16" s="97" t="s">
        <v>306</v>
      </c>
      <c r="AF16" s="174">
        <f t="shared" si="3"/>
        <v>30</v>
      </c>
      <c r="AG16" s="174"/>
      <c r="AH16" s="190">
        <v>30</v>
      </c>
      <c r="AI16" s="174"/>
      <c r="AJ16" s="174"/>
      <c r="AK16" s="174"/>
      <c r="AL16" s="174"/>
      <c r="AM16" s="191"/>
      <c r="AN16" s="192">
        <v>44870</v>
      </c>
      <c r="AO16" s="197" t="s">
        <v>307</v>
      </c>
      <c r="AP16" s="197" t="s">
        <v>307</v>
      </c>
      <c r="AQ16" s="198" t="s">
        <v>317</v>
      </c>
      <c r="AR16" s="179"/>
    </row>
    <row r="17" spans="1:44">
      <c r="A17" s="37">
        <v>13</v>
      </c>
      <c r="B17" s="37" t="s">
        <v>299</v>
      </c>
      <c r="C17" s="37"/>
      <c r="D17" s="37">
        <v>1</v>
      </c>
      <c r="E17" s="37">
        <v>21000000172</v>
      </c>
      <c r="F17" s="90" t="s">
        <v>312</v>
      </c>
      <c r="G17" s="37" t="s">
        <v>313</v>
      </c>
      <c r="H17" s="91" t="s">
        <v>314</v>
      </c>
      <c r="I17" s="91">
        <v>20160826</v>
      </c>
      <c r="J17" s="129">
        <v>5668.28</v>
      </c>
      <c r="K17" s="129">
        <v>170.05</v>
      </c>
      <c r="L17" s="91" t="s">
        <v>336</v>
      </c>
      <c r="M17" s="130"/>
      <c r="N17" s="131"/>
      <c r="O17" s="130"/>
      <c r="P17" s="132"/>
      <c r="Q17" s="156"/>
      <c r="R17" s="156">
        <v>100</v>
      </c>
      <c r="S17" s="156"/>
      <c r="T17" s="156"/>
      <c r="U17" s="133"/>
      <c r="V17" s="156">
        <f t="shared" si="0"/>
        <v>0</v>
      </c>
      <c r="W17" s="133"/>
      <c r="X17" s="156">
        <f t="shared" si="1"/>
        <v>100</v>
      </c>
      <c r="Y17" s="130">
        <f t="shared" si="2"/>
        <v>0</v>
      </c>
      <c r="Z17" s="171" t="s">
        <v>316</v>
      </c>
      <c r="AA17" s="172"/>
      <c r="AB17" s="173" t="s">
        <v>206</v>
      </c>
      <c r="AC17" s="97"/>
      <c r="AD17" s="91" t="s">
        <v>305</v>
      </c>
      <c r="AE17" s="97" t="s">
        <v>306</v>
      </c>
      <c r="AF17" s="174">
        <f t="shared" si="3"/>
        <v>30</v>
      </c>
      <c r="AG17" s="174"/>
      <c r="AH17" s="190">
        <v>30</v>
      </c>
      <c r="AI17" s="174"/>
      <c r="AJ17" s="174"/>
      <c r="AK17" s="174"/>
      <c r="AL17" s="174"/>
      <c r="AM17" s="191"/>
      <c r="AN17" s="192">
        <v>44870</v>
      </c>
      <c r="AO17" s="197" t="s">
        <v>307</v>
      </c>
      <c r="AP17" s="197" t="s">
        <v>307</v>
      </c>
      <c r="AQ17" s="198" t="s">
        <v>317</v>
      </c>
      <c r="AR17" s="179"/>
    </row>
    <row r="18" spans="1:44">
      <c r="A18" s="37">
        <v>14</v>
      </c>
      <c r="B18" s="37" t="s">
        <v>299</v>
      </c>
      <c r="C18" s="37"/>
      <c r="D18" s="37">
        <v>1</v>
      </c>
      <c r="E18" s="37">
        <v>21000000158</v>
      </c>
      <c r="F18" s="90" t="s">
        <v>312</v>
      </c>
      <c r="G18" s="37"/>
      <c r="H18" s="91" t="s">
        <v>314</v>
      </c>
      <c r="I18" s="91">
        <v>20150929</v>
      </c>
      <c r="J18" s="129">
        <v>4708.74</v>
      </c>
      <c r="K18" s="129">
        <v>141.26</v>
      </c>
      <c r="L18" s="91" t="s">
        <v>337</v>
      </c>
      <c r="M18" s="130"/>
      <c r="N18" s="131"/>
      <c r="O18" s="130"/>
      <c r="P18" s="132"/>
      <c r="Q18" s="156"/>
      <c r="R18" s="156">
        <v>120</v>
      </c>
      <c r="S18" s="156"/>
      <c r="T18" s="156"/>
      <c r="U18" s="133"/>
      <c r="V18" s="156">
        <f t="shared" si="0"/>
        <v>0</v>
      </c>
      <c r="W18" s="133"/>
      <c r="X18" s="156">
        <f t="shared" si="1"/>
        <v>120</v>
      </c>
      <c r="Y18" s="130">
        <f t="shared" si="2"/>
        <v>0</v>
      </c>
      <c r="Z18" s="171" t="s">
        <v>338</v>
      </c>
      <c r="AA18" s="172"/>
      <c r="AB18" s="173" t="s">
        <v>206</v>
      </c>
      <c r="AC18" s="97"/>
      <c r="AD18" s="91" t="s">
        <v>305</v>
      </c>
      <c r="AE18" s="97" t="s">
        <v>306</v>
      </c>
      <c r="AF18" s="174">
        <f t="shared" si="3"/>
        <v>30</v>
      </c>
      <c r="AG18" s="174"/>
      <c r="AH18" s="190">
        <v>30</v>
      </c>
      <c r="AI18" s="174"/>
      <c r="AJ18" s="174"/>
      <c r="AK18" s="174"/>
      <c r="AL18" s="174"/>
      <c r="AM18" s="191"/>
      <c r="AN18" s="192">
        <v>44870</v>
      </c>
      <c r="AO18" s="197" t="s">
        <v>307</v>
      </c>
      <c r="AP18" s="197" t="s">
        <v>307</v>
      </c>
      <c r="AQ18" s="198" t="s">
        <v>317</v>
      </c>
      <c r="AR18" s="179"/>
    </row>
    <row r="19" spans="1:44">
      <c r="A19" s="37">
        <v>15</v>
      </c>
      <c r="B19" s="37" t="s">
        <v>299</v>
      </c>
      <c r="C19" s="37"/>
      <c r="D19" s="37">
        <v>1</v>
      </c>
      <c r="E19" s="37">
        <v>21000000081</v>
      </c>
      <c r="F19" s="90" t="s">
        <v>97</v>
      </c>
      <c r="G19" s="37"/>
      <c r="H19" s="91" t="s">
        <v>314</v>
      </c>
      <c r="I19" s="91">
        <v>20120830</v>
      </c>
      <c r="J19" s="129">
        <v>7400</v>
      </c>
      <c r="K19" s="129">
        <v>222</v>
      </c>
      <c r="L19" s="91" t="s">
        <v>339</v>
      </c>
      <c r="M19" s="130"/>
      <c r="N19" s="131"/>
      <c r="O19" s="130"/>
      <c r="P19" s="132"/>
      <c r="Q19" s="156"/>
      <c r="R19" s="156">
        <v>60</v>
      </c>
      <c r="S19" s="156"/>
      <c r="T19" s="156"/>
      <c r="U19" s="133"/>
      <c r="V19" s="156">
        <f t="shared" si="0"/>
        <v>0</v>
      </c>
      <c r="W19" s="133"/>
      <c r="X19" s="156">
        <f t="shared" si="1"/>
        <v>60</v>
      </c>
      <c r="Y19" s="130">
        <f t="shared" si="2"/>
        <v>0</v>
      </c>
      <c r="Z19" s="171" t="s">
        <v>340</v>
      </c>
      <c r="AA19" s="172"/>
      <c r="AB19" s="173" t="s">
        <v>206</v>
      </c>
      <c r="AC19" s="97"/>
      <c r="AD19" s="91" t="s">
        <v>305</v>
      </c>
      <c r="AE19" s="97" t="s">
        <v>306</v>
      </c>
      <c r="AF19" s="174">
        <f t="shared" si="3"/>
        <v>30</v>
      </c>
      <c r="AG19" s="174"/>
      <c r="AH19" s="190">
        <v>30</v>
      </c>
      <c r="AI19" s="174"/>
      <c r="AJ19" s="174"/>
      <c r="AK19" s="174"/>
      <c r="AL19" s="174"/>
      <c r="AM19" s="191"/>
      <c r="AN19" s="192">
        <v>44870</v>
      </c>
      <c r="AO19" s="197" t="s">
        <v>307</v>
      </c>
      <c r="AP19" s="197" t="s">
        <v>307</v>
      </c>
      <c r="AQ19" s="198" t="s">
        <v>317</v>
      </c>
      <c r="AR19" s="179"/>
    </row>
    <row r="20" spans="1:44">
      <c r="A20" s="37">
        <v>16</v>
      </c>
      <c r="B20" s="37" t="s">
        <v>299</v>
      </c>
      <c r="C20" s="37"/>
      <c r="D20" s="37">
        <v>1</v>
      </c>
      <c r="E20" s="37">
        <v>21000000230</v>
      </c>
      <c r="F20" s="90" t="s">
        <v>97</v>
      </c>
      <c r="G20" s="37" t="s">
        <v>341</v>
      </c>
      <c r="H20" s="91" t="s">
        <v>314</v>
      </c>
      <c r="I20" s="91">
        <v>20180808</v>
      </c>
      <c r="J20" s="129">
        <v>2525</v>
      </c>
      <c r="K20" s="129">
        <v>75.75</v>
      </c>
      <c r="L20" s="91" t="s">
        <v>342</v>
      </c>
      <c r="M20" s="130"/>
      <c r="N20" s="131"/>
      <c r="O20" s="130"/>
      <c r="P20" s="132"/>
      <c r="Q20" s="156"/>
      <c r="R20" s="156">
        <v>60</v>
      </c>
      <c r="S20" s="156"/>
      <c r="T20" s="156"/>
      <c r="U20" s="133"/>
      <c r="V20" s="156">
        <f t="shared" si="0"/>
        <v>0</v>
      </c>
      <c r="W20" s="133"/>
      <c r="X20" s="156">
        <f t="shared" si="1"/>
        <v>60</v>
      </c>
      <c r="Y20" s="130">
        <f t="shared" si="2"/>
        <v>0</v>
      </c>
      <c r="Z20" s="171" t="s">
        <v>343</v>
      </c>
      <c r="AA20" s="172"/>
      <c r="AB20" s="173" t="s">
        <v>206</v>
      </c>
      <c r="AC20" s="97"/>
      <c r="AD20" s="91" t="s">
        <v>305</v>
      </c>
      <c r="AE20" s="97" t="s">
        <v>306</v>
      </c>
      <c r="AF20" s="174">
        <f t="shared" si="3"/>
        <v>30</v>
      </c>
      <c r="AG20" s="174"/>
      <c r="AH20" s="190">
        <v>30</v>
      </c>
      <c r="AI20" s="174"/>
      <c r="AJ20" s="174"/>
      <c r="AK20" s="174"/>
      <c r="AL20" s="174"/>
      <c r="AM20" s="191"/>
      <c r="AN20" s="192">
        <v>44870</v>
      </c>
      <c r="AO20" s="197" t="s">
        <v>307</v>
      </c>
      <c r="AP20" s="197" t="s">
        <v>307</v>
      </c>
      <c r="AQ20" s="198" t="s">
        <v>317</v>
      </c>
      <c r="AR20" s="179"/>
    </row>
    <row r="21" spans="1:44">
      <c r="A21" s="37">
        <v>17</v>
      </c>
      <c r="B21" s="37" t="s">
        <v>299</v>
      </c>
      <c r="C21" s="37"/>
      <c r="D21" s="37">
        <v>1</v>
      </c>
      <c r="E21" s="37">
        <v>21000000223</v>
      </c>
      <c r="F21" s="90" t="s">
        <v>168</v>
      </c>
      <c r="G21" s="37" t="s">
        <v>344</v>
      </c>
      <c r="H21" s="91" t="s">
        <v>314</v>
      </c>
      <c r="I21" s="91">
        <v>20180808</v>
      </c>
      <c r="J21" s="129">
        <v>7090</v>
      </c>
      <c r="K21" s="129">
        <v>212.7</v>
      </c>
      <c r="L21" s="91" t="s">
        <v>345</v>
      </c>
      <c r="M21" s="130"/>
      <c r="N21" s="131"/>
      <c r="O21" s="130"/>
      <c r="P21" s="132"/>
      <c r="Q21" s="156"/>
      <c r="R21" s="156">
        <v>30</v>
      </c>
      <c r="S21" s="156"/>
      <c r="T21" s="156"/>
      <c r="U21" s="133"/>
      <c r="V21" s="156">
        <f t="shared" si="0"/>
        <v>0</v>
      </c>
      <c r="W21" s="133"/>
      <c r="X21" s="156">
        <f t="shared" si="1"/>
        <v>30</v>
      </c>
      <c r="Y21" s="130">
        <f t="shared" si="2"/>
        <v>0</v>
      </c>
      <c r="Z21" s="171" t="s">
        <v>332</v>
      </c>
      <c r="AA21" s="172"/>
      <c r="AB21" s="173" t="s">
        <v>206</v>
      </c>
      <c r="AC21" s="97"/>
      <c r="AD21" s="91" t="s">
        <v>305</v>
      </c>
      <c r="AE21" s="97" t="s">
        <v>306</v>
      </c>
      <c r="AF21" s="174">
        <f t="shared" si="3"/>
        <v>10</v>
      </c>
      <c r="AG21" s="174"/>
      <c r="AH21" s="190">
        <v>10</v>
      </c>
      <c r="AI21" s="174"/>
      <c r="AJ21" s="174"/>
      <c r="AK21" s="174"/>
      <c r="AL21" s="174"/>
      <c r="AM21" s="191"/>
      <c r="AN21" s="192">
        <v>44870</v>
      </c>
      <c r="AO21" s="197" t="s">
        <v>307</v>
      </c>
      <c r="AP21" s="197" t="s">
        <v>307</v>
      </c>
      <c r="AQ21" s="198" t="s">
        <v>317</v>
      </c>
      <c r="AR21" s="179"/>
    </row>
    <row r="22" spans="1:44">
      <c r="A22" s="37">
        <v>18</v>
      </c>
      <c r="B22" s="37" t="s">
        <v>299</v>
      </c>
      <c r="C22" s="37"/>
      <c r="D22" s="37">
        <v>1</v>
      </c>
      <c r="E22" s="37">
        <v>21000000185</v>
      </c>
      <c r="F22" s="90" t="s">
        <v>113</v>
      </c>
      <c r="G22" s="37" t="s">
        <v>328</v>
      </c>
      <c r="H22" s="91" t="s">
        <v>314</v>
      </c>
      <c r="I22" s="91">
        <v>20170719</v>
      </c>
      <c r="J22" s="129">
        <v>4666</v>
      </c>
      <c r="K22" s="129">
        <v>139.98</v>
      </c>
      <c r="L22" s="91" t="s">
        <v>346</v>
      </c>
      <c r="M22" s="130"/>
      <c r="N22" s="131"/>
      <c r="O22" s="130"/>
      <c r="P22" s="132"/>
      <c r="Q22" s="156"/>
      <c r="R22" s="156">
        <v>100</v>
      </c>
      <c r="S22" s="156"/>
      <c r="T22" s="156"/>
      <c r="U22" s="133"/>
      <c r="V22" s="156">
        <f t="shared" si="0"/>
        <v>0</v>
      </c>
      <c r="W22" s="133"/>
      <c r="X22" s="156">
        <f t="shared" si="1"/>
        <v>100</v>
      </c>
      <c r="Y22" s="130">
        <f t="shared" si="2"/>
        <v>0</v>
      </c>
      <c r="Z22" s="171" t="s">
        <v>316</v>
      </c>
      <c r="AA22" s="172"/>
      <c r="AB22" s="173" t="s">
        <v>206</v>
      </c>
      <c r="AC22" s="97"/>
      <c r="AD22" s="91" t="s">
        <v>305</v>
      </c>
      <c r="AE22" s="97" t="s">
        <v>306</v>
      </c>
      <c r="AF22" s="174">
        <f t="shared" si="3"/>
        <v>30</v>
      </c>
      <c r="AG22" s="174"/>
      <c r="AH22" s="190">
        <v>30</v>
      </c>
      <c r="AI22" s="174"/>
      <c r="AJ22" s="174"/>
      <c r="AK22" s="174"/>
      <c r="AL22" s="174"/>
      <c r="AM22" s="191"/>
      <c r="AN22" s="192">
        <v>44870</v>
      </c>
      <c r="AO22" s="197" t="s">
        <v>307</v>
      </c>
      <c r="AP22" s="197" t="s">
        <v>307</v>
      </c>
      <c r="AQ22" s="198" t="s">
        <v>317</v>
      </c>
      <c r="AR22" s="179"/>
    </row>
    <row r="23" spans="1:44">
      <c r="A23" s="37">
        <v>19</v>
      </c>
      <c r="B23" s="37" t="s">
        <v>299</v>
      </c>
      <c r="C23" s="37"/>
      <c r="D23" s="37">
        <v>1</v>
      </c>
      <c r="E23" s="37">
        <v>21000000183</v>
      </c>
      <c r="F23" s="90" t="s">
        <v>113</v>
      </c>
      <c r="G23" s="37" t="s">
        <v>328</v>
      </c>
      <c r="H23" s="91" t="s">
        <v>314</v>
      </c>
      <c r="I23" s="91">
        <v>20170719</v>
      </c>
      <c r="J23" s="129">
        <v>4666</v>
      </c>
      <c r="K23" s="129">
        <v>139.98</v>
      </c>
      <c r="L23" s="91" t="s">
        <v>347</v>
      </c>
      <c r="M23" s="130"/>
      <c r="N23" s="131"/>
      <c r="O23" s="130"/>
      <c r="P23" s="132"/>
      <c r="Q23" s="156"/>
      <c r="R23" s="156">
        <v>100</v>
      </c>
      <c r="S23" s="156"/>
      <c r="T23" s="156"/>
      <c r="U23" s="133"/>
      <c r="V23" s="156">
        <f t="shared" si="0"/>
        <v>0</v>
      </c>
      <c r="W23" s="133"/>
      <c r="X23" s="156">
        <f t="shared" si="1"/>
        <v>100</v>
      </c>
      <c r="Y23" s="130">
        <f t="shared" si="2"/>
        <v>0</v>
      </c>
      <c r="Z23" s="171" t="s">
        <v>316</v>
      </c>
      <c r="AA23" s="172"/>
      <c r="AB23" s="173" t="s">
        <v>206</v>
      </c>
      <c r="AC23" s="97"/>
      <c r="AD23" s="91" t="s">
        <v>305</v>
      </c>
      <c r="AE23" s="97" t="s">
        <v>306</v>
      </c>
      <c r="AF23" s="174">
        <f t="shared" si="3"/>
        <v>30</v>
      </c>
      <c r="AG23" s="174"/>
      <c r="AH23" s="190">
        <v>30</v>
      </c>
      <c r="AI23" s="174"/>
      <c r="AJ23" s="174"/>
      <c r="AK23" s="174"/>
      <c r="AL23" s="174"/>
      <c r="AM23" s="191"/>
      <c r="AN23" s="192">
        <v>44870</v>
      </c>
      <c r="AO23" s="197" t="s">
        <v>307</v>
      </c>
      <c r="AP23" s="197" t="s">
        <v>307</v>
      </c>
      <c r="AQ23" s="198" t="s">
        <v>317</v>
      </c>
      <c r="AR23" s="179"/>
    </row>
    <row r="24" spans="1:44">
      <c r="A24" s="37">
        <v>20</v>
      </c>
      <c r="B24" s="37" t="s">
        <v>299</v>
      </c>
      <c r="C24" s="37"/>
      <c r="D24" s="37">
        <v>1</v>
      </c>
      <c r="E24" s="37">
        <v>21000000173</v>
      </c>
      <c r="F24" s="90" t="s">
        <v>348</v>
      </c>
      <c r="G24" s="37" t="s">
        <v>313</v>
      </c>
      <c r="H24" s="91" t="s">
        <v>314</v>
      </c>
      <c r="I24" s="91">
        <v>20160826</v>
      </c>
      <c r="J24" s="129">
        <v>3786.41</v>
      </c>
      <c r="K24" s="129">
        <v>113.59</v>
      </c>
      <c r="L24" s="91" t="s">
        <v>349</v>
      </c>
      <c r="M24" s="130"/>
      <c r="N24" s="131"/>
      <c r="O24" s="130"/>
      <c r="P24" s="132"/>
      <c r="Q24" s="156"/>
      <c r="R24" s="156">
        <v>40</v>
      </c>
      <c r="S24" s="156"/>
      <c r="T24" s="156"/>
      <c r="U24" s="133"/>
      <c r="V24" s="156">
        <f t="shared" si="0"/>
        <v>0</v>
      </c>
      <c r="W24" s="133"/>
      <c r="X24" s="156">
        <f t="shared" si="1"/>
        <v>40</v>
      </c>
      <c r="Y24" s="130">
        <f t="shared" si="2"/>
        <v>0</v>
      </c>
      <c r="Z24" s="171" t="s">
        <v>350</v>
      </c>
      <c r="AA24" s="172"/>
      <c r="AB24" s="173" t="s">
        <v>206</v>
      </c>
      <c r="AC24" s="97"/>
      <c r="AD24" s="91" t="s">
        <v>305</v>
      </c>
      <c r="AE24" s="97" t="s">
        <v>306</v>
      </c>
      <c r="AF24" s="174">
        <f t="shared" si="3"/>
        <v>30</v>
      </c>
      <c r="AG24" s="174"/>
      <c r="AH24" s="190">
        <v>30</v>
      </c>
      <c r="AI24" s="174"/>
      <c r="AJ24" s="174"/>
      <c r="AK24" s="174"/>
      <c r="AL24" s="174"/>
      <c r="AM24" s="191"/>
      <c r="AN24" s="192">
        <v>44870</v>
      </c>
      <c r="AO24" s="197" t="s">
        <v>307</v>
      </c>
      <c r="AP24" s="197" t="s">
        <v>307</v>
      </c>
      <c r="AQ24" s="198" t="s">
        <v>317</v>
      </c>
      <c r="AR24" s="179"/>
    </row>
    <row r="25" spans="1:44">
      <c r="A25" s="37">
        <v>21</v>
      </c>
      <c r="B25" s="37" t="s">
        <v>299</v>
      </c>
      <c r="C25" s="37"/>
      <c r="D25" s="37">
        <v>1</v>
      </c>
      <c r="E25" s="37">
        <v>21000000167</v>
      </c>
      <c r="F25" s="90" t="s">
        <v>312</v>
      </c>
      <c r="G25" s="37" t="s">
        <v>313</v>
      </c>
      <c r="H25" s="91" t="s">
        <v>314</v>
      </c>
      <c r="I25" s="91">
        <v>20160726</v>
      </c>
      <c r="J25" s="129">
        <v>5637.28</v>
      </c>
      <c r="K25" s="129">
        <v>169.12</v>
      </c>
      <c r="L25" s="91" t="s">
        <v>351</v>
      </c>
      <c r="M25" s="130"/>
      <c r="N25" s="131"/>
      <c r="O25" s="130"/>
      <c r="P25" s="132"/>
      <c r="Q25" s="156"/>
      <c r="R25" s="156">
        <v>100</v>
      </c>
      <c r="S25" s="156"/>
      <c r="T25" s="156"/>
      <c r="U25" s="133"/>
      <c r="V25" s="156">
        <f t="shared" si="0"/>
        <v>0</v>
      </c>
      <c r="W25" s="133"/>
      <c r="X25" s="156">
        <f t="shared" si="1"/>
        <v>100</v>
      </c>
      <c r="Y25" s="130">
        <f t="shared" si="2"/>
        <v>0</v>
      </c>
      <c r="Z25" s="171" t="s">
        <v>316</v>
      </c>
      <c r="AA25" s="172"/>
      <c r="AB25" s="173" t="s">
        <v>206</v>
      </c>
      <c r="AC25" s="97"/>
      <c r="AD25" s="91" t="s">
        <v>305</v>
      </c>
      <c r="AE25" s="97" t="s">
        <v>306</v>
      </c>
      <c r="AF25" s="174">
        <f t="shared" si="3"/>
        <v>30</v>
      </c>
      <c r="AG25" s="174"/>
      <c r="AH25" s="190">
        <v>30</v>
      </c>
      <c r="AI25" s="174"/>
      <c r="AJ25" s="174"/>
      <c r="AK25" s="174"/>
      <c r="AL25" s="174"/>
      <c r="AM25" s="191"/>
      <c r="AN25" s="192">
        <v>44870</v>
      </c>
      <c r="AO25" s="197" t="s">
        <v>307</v>
      </c>
      <c r="AP25" s="197" t="s">
        <v>307</v>
      </c>
      <c r="AQ25" s="198" t="s">
        <v>317</v>
      </c>
      <c r="AR25" s="179"/>
    </row>
    <row r="26" spans="1:44">
      <c r="A26" s="37">
        <v>22</v>
      </c>
      <c r="B26" s="37" t="s">
        <v>299</v>
      </c>
      <c r="C26" s="37"/>
      <c r="D26" s="37">
        <v>1</v>
      </c>
      <c r="E26" s="37">
        <v>21000000082</v>
      </c>
      <c r="F26" s="90" t="s">
        <v>97</v>
      </c>
      <c r="G26" s="37" t="s">
        <v>352</v>
      </c>
      <c r="H26" s="91" t="s">
        <v>314</v>
      </c>
      <c r="I26" s="91">
        <v>20121227</v>
      </c>
      <c r="J26" s="129">
        <v>2580</v>
      </c>
      <c r="K26" s="129">
        <v>77.4</v>
      </c>
      <c r="L26" s="91" t="s">
        <v>353</v>
      </c>
      <c r="M26" s="130"/>
      <c r="N26" s="131"/>
      <c r="O26" s="130"/>
      <c r="P26" s="132"/>
      <c r="Q26" s="156"/>
      <c r="R26" s="156">
        <v>60</v>
      </c>
      <c r="S26" s="156"/>
      <c r="T26" s="156"/>
      <c r="U26" s="133"/>
      <c r="V26" s="156">
        <f t="shared" si="0"/>
        <v>0</v>
      </c>
      <c r="W26" s="133"/>
      <c r="X26" s="156">
        <f t="shared" si="1"/>
        <v>60</v>
      </c>
      <c r="Y26" s="130">
        <f t="shared" si="2"/>
        <v>0</v>
      </c>
      <c r="Z26" s="171" t="s">
        <v>343</v>
      </c>
      <c r="AA26" s="172"/>
      <c r="AB26" s="173" t="s">
        <v>206</v>
      </c>
      <c r="AC26" s="97"/>
      <c r="AD26" s="91" t="s">
        <v>305</v>
      </c>
      <c r="AE26" s="97" t="s">
        <v>306</v>
      </c>
      <c r="AF26" s="174">
        <f t="shared" si="3"/>
        <v>30</v>
      </c>
      <c r="AG26" s="174"/>
      <c r="AH26" s="190">
        <v>30</v>
      </c>
      <c r="AI26" s="174"/>
      <c r="AJ26" s="174"/>
      <c r="AK26" s="174"/>
      <c r="AL26" s="174"/>
      <c r="AM26" s="191"/>
      <c r="AN26" s="192">
        <v>44870</v>
      </c>
      <c r="AO26" s="197" t="s">
        <v>307</v>
      </c>
      <c r="AP26" s="197" t="s">
        <v>307</v>
      </c>
      <c r="AQ26" s="198" t="s">
        <v>317</v>
      </c>
      <c r="AR26" s="179"/>
    </row>
    <row r="27" spans="1:44">
      <c r="A27" s="37">
        <v>23</v>
      </c>
      <c r="B27" s="37" t="s">
        <v>299</v>
      </c>
      <c r="C27" s="37"/>
      <c r="D27" s="37">
        <v>1</v>
      </c>
      <c r="E27" s="37">
        <v>21000000075</v>
      </c>
      <c r="F27" s="90" t="s">
        <v>354</v>
      </c>
      <c r="G27" s="37"/>
      <c r="H27" s="91" t="s">
        <v>314</v>
      </c>
      <c r="I27" s="91">
        <v>20120326</v>
      </c>
      <c r="J27" s="129">
        <v>8252.42</v>
      </c>
      <c r="K27" s="129">
        <v>247.57</v>
      </c>
      <c r="L27" s="91" t="s">
        <v>355</v>
      </c>
      <c r="M27" s="130"/>
      <c r="N27" s="131"/>
      <c r="O27" s="130"/>
      <c r="P27" s="132"/>
      <c r="Q27" s="156"/>
      <c r="R27" s="156">
        <v>60</v>
      </c>
      <c r="S27" s="156"/>
      <c r="T27" s="156"/>
      <c r="U27" s="133"/>
      <c r="V27" s="156">
        <f t="shared" si="0"/>
        <v>0</v>
      </c>
      <c r="W27" s="133"/>
      <c r="X27" s="156">
        <f t="shared" si="1"/>
        <v>60</v>
      </c>
      <c r="Y27" s="130">
        <f t="shared" si="2"/>
        <v>0</v>
      </c>
      <c r="Z27" s="171" t="s">
        <v>343</v>
      </c>
      <c r="AA27" s="172"/>
      <c r="AB27" s="173" t="s">
        <v>206</v>
      </c>
      <c r="AC27" s="97"/>
      <c r="AD27" s="91" t="s">
        <v>305</v>
      </c>
      <c r="AE27" s="97" t="s">
        <v>306</v>
      </c>
      <c r="AF27" s="174">
        <f t="shared" si="3"/>
        <v>30</v>
      </c>
      <c r="AG27" s="174"/>
      <c r="AH27" s="190">
        <v>30</v>
      </c>
      <c r="AI27" s="174"/>
      <c r="AJ27" s="174"/>
      <c r="AK27" s="174"/>
      <c r="AL27" s="174"/>
      <c r="AM27" s="191"/>
      <c r="AN27" s="192">
        <v>44870</v>
      </c>
      <c r="AO27" s="197" t="s">
        <v>307</v>
      </c>
      <c r="AP27" s="197" t="s">
        <v>307</v>
      </c>
      <c r="AQ27" s="198" t="s">
        <v>317</v>
      </c>
      <c r="AR27" s="179"/>
    </row>
    <row r="28" spans="1:44">
      <c r="A28" s="37">
        <v>24</v>
      </c>
      <c r="B28" s="37" t="s">
        <v>299</v>
      </c>
      <c r="C28" s="37"/>
      <c r="D28" s="37">
        <v>1</v>
      </c>
      <c r="E28" s="37">
        <v>21000000055</v>
      </c>
      <c r="F28" s="90" t="s">
        <v>312</v>
      </c>
      <c r="G28" s="37" t="s">
        <v>356</v>
      </c>
      <c r="H28" s="91" t="s">
        <v>314</v>
      </c>
      <c r="I28" s="91">
        <v>20110629</v>
      </c>
      <c r="J28" s="129">
        <v>7850</v>
      </c>
      <c r="K28" s="129">
        <v>235.5</v>
      </c>
      <c r="L28" s="91" t="s">
        <v>357</v>
      </c>
      <c r="M28" s="130"/>
      <c r="N28" s="131"/>
      <c r="O28" s="130"/>
      <c r="P28" s="132"/>
      <c r="Q28" s="156"/>
      <c r="R28" s="156">
        <v>100</v>
      </c>
      <c r="S28" s="156"/>
      <c r="T28" s="156"/>
      <c r="U28" s="133"/>
      <c r="V28" s="156">
        <f t="shared" si="0"/>
        <v>0</v>
      </c>
      <c r="W28" s="133"/>
      <c r="X28" s="156">
        <f t="shared" si="1"/>
        <v>100</v>
      </c>
      <c r="Y28" s="130">
        <f t="shared" si="2"/>
        <v>0</v>
      </c>
      <c r="Z28" s="171" t="s">
        <v>316</v>
      </c>
      <c r="AA28" s="172"/>
      <c r="AB28" s="173" t="s">
        <v>206</v>
      </c>
      <c r="AC28" s="97"/>
      <c r="AD28" s="91" t="s">
        <v>305</v>
      </c>
      <c r="AE28" s="97" t="s">
        <v>306</v>
      </c>
      <c r="AF28" s="174">
        <f t="shared" si="3"/>
        <v>30</v>
      </c>
      <c r="AG28" s="174"/>
      <c r="AH28" s="190">
        <v>30</v>
      </c>
      <c r="AI28" s="174"/>
      <c r="AJ28" s="174"/>
      <c r="AK28" s="174"/>
      <c r="AL28" s="174"/>
      <c r="AM28" s="191"/>
      <c r="AN28" s="192">
        <v>44870</v>
      </c>
      <c r="AO28" s="197" t="s">
        <v>307</v>
      </c>
      <c r="AP28" s="197" t="s">
        <v>307</v>
      </c>
      <c r="AQ28" s="198" t="s">
        <v>317</v>
      </c>
      <c r="AR28" s="179"/>
    </row>
    <row r="29" spans="1:44">
      <c r="A29" s="37">
        <v>25</v>
      </c>
      <c r="B29" s="37" t="s">
        <v>299</v>
      </c>
      <c r="C29" s="37"/>
      <c r="D29" s="37">
        <v>1</v>
      </c>
      <c r="E29" s="37">
        <v>21000000168</v>
      </c>
      <c r="F29" s="90" t="s">
        <v>312</v>
      </c>
      <c r="G29" s="37" t="s">
        <v>313</v>
      </c>
      <c r="H29" s="92" t="s">
        <v>358</v>
      </c>
      <c r="I29" s="91">
        <v>20160726</v>
      </c>
      <c r="J29" s="129">
        <v>4757.28</v>
      </c>
      <c r="K29" s="129">
        <v>142.72</v>
      </c>
      <c r="L29" s="91" t="s">
        <v>359</v>
      </c>
      <c r="M29" s="130"/>
      <c r="N29" s="131"/>
      <c r="O29" s="130"/>
      <c r="P29" s="132"/>
      <c r="Q29" s="156"/>
      <c r="R29" s="156">
        <v>100</v>
      </c>
      <c r="S29" s="156"/>
      <c r="T29" s="156"/>
      <c r="U29" s="133"/>
      <c r="V29" s="156">
        <f t="shared" si="0"/>
        <v>0</v>
      </c>
      <c r="W29" s="133"/>
      <c r="X29" s="156">
        <f t="shared" si="1"/>
        <v>100</v>
      </c>
      <c r="Y29" s="130">
        <f t="shared" si="2"/>
        <v>0</v>
      </c>
      <c r="Z29" s="171" t="s">
        <v>360</v>
      </c>
      <c r="AA29" s="172"/>
      <c r="AB29" s="173" t="s">
        <v>206</v>
      </c>
      <c r="AC29" s="97"/>
      <c r="AD29" s="91" t="s">
        <v>305</v>
      </c>
      <c r="AE29" s="97" t="s">
        <v>306</v>
      </c>
      <c r="AF29" s="174">
        <f t="shared" si="3"/>
        <v>30</v>
      </c>
      <c r="AG29" s="174"/>
      <c r="AH29" s="190">
        <v>30</v>
      </c>
      <c r="AI29" s="174"/>
      <c r="AJ29" s="174"/>
      <c r="AK29" s="174"/>
      <c r="AL29" s="174"/>
      <c r="AM29" s="191"/>
      <c r="AN29" s="192">
        <v>44967</v>
      </c>
      <c r="AO29" s="197" t="s">
        <v>307</v>
      </c>
      <c r="AP29" s="197" t="s">
        <v>307</v>
      </c>
      <c r="AQ29" s="198" t="s">
        <v>361</v>
      </c>
      <c r="AR29" s="179"/>
    </row>
    <row r="30" spans="1:44">
      <c r="A30" s="37">
        <v>26</v>
      </c>
      <c r="B30" s="37" t="s">
        <v>299</v>
      </c>
      <c r="C30" s="37"/>
      <c r="D30" s="37">
        <v>1</v>
      </c>
      <c r="E30" s="37">
        <v>21000000170</v>
      </c>
      <c r="F30" s="90" t="s">
        <v>168</v>
      </c>
      <c r="G30" s="37" t="s">
        <v>362</v>
      </c>
      <c r="H30" s="92" t="s">
        <v>358</v>
      </c>
      <c r="I30" s="91">
        <v>20160726</v>
      </c>
      <c r="J30" s="129">
        <v>4660.19</v>
      </c>
      <c r="K30" s="129">
        <v>139.81</v>
      </c>
      <c r="L30" s="91" t="s">
        <v>363</v>
      </c>
      <c r="M30" s="130"/>
      <c r="N30" s="131"/>
      <c r="O30" s="130"/>
      <c r="P30" s="132"/>
      <c r="Q30" s="156"/>
      <c r="R30" s="156">
        <v>30</v>
      </c>
      <c r="S30" s="156"/>
      <c r="T30" s="156"/>
      <c r="U30" s="133"/>
      <c r="V30" s="156">
        <f t="shared" si="0"/>
        <v>0</v>
      </c>
      <c r="W30" s="133"/>
      <c r="X30" s="156">
        <f t="shared" si="1"/>
        <v>30</v>
      </c>
      <c r="Y30" s="130">
        <f t="shared" si="2"/>
        <v>0</v>
      </c>
      <c r="Z30" s="171" t="s">
        <v>332</v>
      </c>
      <c r="AA30" s="172"/>
      <c r="AB30" s="173" t="s">
        <v>206</v>
      </c>
      <c r="AC30" s="97"/>
      <c r="AD30" s="91" t="s">
        <v>305</v>
      </c>
      <c r="AE30" s="97" t="s">
        <v>306</v>
      </c>
      <c r="AF30" s="174">
        <f t="shared" si="3"/>
        <v>10</v>
      </c>
      <c r="AG30" s="174"/>
      <c r="AH30" s="190">
        <v>10</v>
      </c>
      <c r="AI30" s="174"/>
      <c r="AJ30" s="174"/>
      <c r="AK30" s="174"/>
      <c r="AL30" s="174"/>
      <c r="AM30" s="191"/>
      <c r="AN30" s="192">
        <v>44967</v>
      </c>
      <c r="AO30" s="197" t="s">
        <v>307</v>
      </c>
      <c r="AP30" s="197" t="s">
        <v>307</v>
      </c>
      <c r="AQ30" s="198" t="s">
        <v>361</v>
      </c>
      <c r="AR30" s="179"/>
    </row>
    <row r="31" spans="1:44">
      <c r="A31" s="37">
        <v>27</v>
      </c>
      <c r="B31" s="37" t="s">
        <v>299</v>
      </c>
      <c r="C31" s="37"/>
      <c r="D31" s="37">
        <v>1</v>
      </c>
      <c r="E31" s="37">
        <v>21000000201</v>
      </c>
      <c r="F31" s="90" t="s">
        <v>113</v>
      </c>
      <c r="G31" s="37" t="s">
        <v>364</v>
      </c>
      <c r="H31" s="92" t="s">
        <v>358</v>
      </c>
      <c r="I31" s="91">
        <v>20171121</v>
      </c>
      <c r="J31" s="129">
        <v>7397</v>
      </c>
      <c r="K31" s="129">
        <v>221.91</v>
      </c>
      <c r="L31" s="91" t="s">
        <v>365</v>
      </c>
      <c r="M31" s="130"/>
      <c r="N31" s="131"/>
      <c r="O31" s="130"/>
      <c r="P31" s="132"/>
      <c r="Q31" s="156"/>
      <c r="R31" s="156">
        <v>100</v>
      </c>
      <c r="S31" s="156"/>
      <c r="T31" s="156"/>
      <c r="U31" s="133"/>
      <c r="V31" s="156">
        <f t="shared" si="0"/>
        <v>0</v>
      </c>
      <c r="W31" s="133"/>
      <c r="X31" s="156">
        <f t="shared" si="1"/>
        <v>100</v>
      </c>
      <c r="Y31" s="130">
        <f t="shared" si="2"/>
        <v>0</v>
      </c>
      <c r="Z31" s="171" t="s">
        <v>360</v>
      </c>
      <c r="AA31" s="172"/>
      <c r="AB31" s="173" t="s">
        <v>206</v>
      </c>
      <c r="AC31" s="97"/>
      <c r="AD31" s="91" t="s">
        <v>305</v>
      </c>
      <c r="AE31" s="97" t="s">
        <v>306</v>
      </c>
      <c r="AF31" s="174">
        <f t="shared" si="3"/>
        <v>30</v>
      </c>
      <c r="AG31" s="174"/>
      <c r="AH31" s="190">
        <v>30</v>
      </c>
      <c r="AI31" s="174"/>
      <c r="AJ31" s="174"/>
      <c r="AK31" s="174"/>
      <c r="AL31" s="174"/>
      <c r="AM31" s="191"/>
      <c r="AN31" s="192">
        <v>44967</v>
      </c>
      <c r="AO31" s="197" t="s">
        <v>307</v>
      </c>
      <c r="AP31" s="197" t="s">
        <v>307</v>
      </c>
      <c r="AQ31" s="198" t="s">
        <v>361</v>
      </c>
      <c r="AR31" s="179"/>
    </row>
    <row r="32" spans="1:44">
      <c r="A32" s="37">
        <v>28</v>
      </c>
      <c r="B32" s="37" t="s">
        <v>299</v>
      </c>
      <c r="C32" s="37"/>
      <c r="D32" s="37">
        <v>1</v>
      </c>
      <c r="E32" s="37">
        <v>21000000152</v>
      </c>
      <c r="F32" s="90" t="s">
        <v>366</v>
      </c>
      <c r="G32" s="37" t="s">
        <v>367</v>
      </c>
      <c r="H32" s="91" t="s">
        <v>314</v>
      </c>
      <c r="I32" s="91">
        <v>20150928</v>
      </c>
      <c r="J32" s="129">
        <v>2400</v>
      </c>
      <c r="K32" s="129">
        <v>72</v>
      </c>
      <c r="L32" s="91" t="s">
        <v>368</v>
      </c>
      <c r="M32" s="130"/>
      <c r="N32" s="131"/>
      <c r="O32" s="130"/>
      <c r="P32" s="132"/>
      <c r="Q32" s="156"/>
      <c r="R32" s="156">
        <v>200</v>
      </c>
      <c r="S32" s="156"/>
      <c r="T32" s="156"/>
      <c r="U32" s="133"/>
      <c r="V32" s="156">
        <f t="shared" si="0"/>
        <v>0</v>
      </c>
      <c r="W32" s="133"/>
      <c r="X32" s="156">
        <f t="shared" si="1"/>
        <v>200</v>
      </c>
      <c r="Y32" s="130">
        <f t="shared" si="2"/>
        <v>0</v>
      </c>
      <c r="Z32" s="171" t="s">
        <v>369</v>
      </c>
      <c r="AA32" s="172"/>
      <c r="AB32" s="173" t="s">
        <v>206</v>
      </c>
      <c r="AC32" s="97"/>
      <c r="AD32" s="91" t="s">
        <v>305</v>
      </c>
      <c r="AE32" s="97" t="s">
        <v>306</v>
      </c>
      <c r="AF32" s="174">
        <f t="shared" si="3"/>
        <v>300</v>
      </c>
      <c r="AG32" s="174"/>
      <c r="AH32" s="190">
        <v>300</v>
      </c>
      <c r="AI32" s="174"/>
      <c r="AJ32" s="174"/>
      <c r="AK32" s="174"/>
      <c r="AL32" s="174"/>
      <c r="AM32" s="191"/>
      <c r="AN32" s="192">
        <v>44870</v>
      </c>
      <c r="AO32" s="197" t="s">
        <v>307</v>
      </c>
      <c r="AP32" s="197" t="s">
        <v>307</v>
      </c>
      <c r="AQ32" s="198" t="s">
        <v>317</v>
      </c>
      <c r="AR32" s="179"/>
    </row>
    <row r="33" spans="1:44">
      <c r="A33" s="37">
        <v>29</v>
      </c>
      <c r="B33" s="37" t="s">
        <v>299</v>
      </c>
      <c r="C33" s="37"/>
      <c r="D33" s="37">
        <v>1</v>
      </c>
      <c r="E33" s="37">
        <v>21000000149</v>
      </c>
      <c r="F33" s="90" t="s">
        <v>366</v>
      </c>
      <c r="G33" s="37" t="s">
        <v>367</v>
      </c>
      <c r="H33" s="91" t="s">
        <v>314</v>
      </c>
      <c r="I33" s="91">
        <v>20150928</v>
      </c>
      <c r="J33" s="129">
        <v>2400</v>
      </c>
      <c r="K33" s="129">
        <v>72</v>
      </c>
      <c r="L33" s="91" t="s">
        <v>370</v>
      </c>
      <c r="M33" s="130"/>
      <c r="N33" s="131"/>
      <c r="O33" s="130"/>
      <c r="P33" s="132"/>
      <c r="Q33" s="156"/>
      <c r="R33" s="156">
        <v>200</v>
      </c>
      <c r="S33" s="156"/>
      <c r="T33" s="156"/>
      <c r="U33" s="133"/>
      <c r="V33" s="156">
        <f t="shared" si="0"/>
        <v>0</v>
      </c>
      <c r="W33" s="133"/>
      <c r="X33" s="156">
        <f t="shared" si="1"/>
        <v>200</v>
      </c>
      <c r="Y33" s="130">
        <f t="shared" si="2"/>
        <v>0</v>
      </c>
      <c r="Z33" s="171" t="s">
        <v>369</v>
      </c>
      <c r="AA33" s="172"/>
      <c r="AB33" s="173" t="s">
        <v>206</v>
      </c>
      <c r="AC33" s="97"/>
      <c r="AD33" s="91" t="s">
        <v>305</v>
      </c>
      <c r="AE33" s="97" t="s">
        <v>306</v>
      </c>
      <c r="AF33" s="174">
        <f t="shared" si="3"/>
        <v>300</v>
      </c>
      <c r="AG33" s="174"/>
      <c r="AH33" s="190">
        <v>300</v>
      </c>
      <c r="AI33" s="174"/>
      <c r="AJ33" s="174"/>
      <c r="AK33" s="174"/>
      <c r="AL33" s="174"/>
      <c r="AM33" s="191"/>
      <c r="AN33" s="192">
        <v>44870</v>
      </c>
      <c r="AO33" s="197" t="s">
        <v>307</v>
      </c>
      <c r="AP33" s="197" t="s">
        <v>307</v>
      </c>
      <c r="AQ33" s="198" t="s">
        <v>317</v>
      </c>
      <c r="AR33" s="179"/>
    </row>
    <row r="34" spans="1:44">
      <c r="A34" s="37">
        <v>30</v>
      </c>
      <c r="B34" s="37" t="s">
        <v>299</v>
      </c>
      <c r="C34" s="37"/>
      <c r="D34" s="37">
        <v>1</v>
      </c>
      <c r="E34" s="37">
        <v>21000000153</v>
      </c>
      <c r="F34" s="90" t="s">
        <v>366</v>
      </c>
      <c r="G34" s="37" t="s">
        <v>371</v>
      </c>
      <c r="H34" s="91" t="s">
        <v>314</v>
      </c>
      <c r="I34" s="91">
        <v>20150928</v>
      </c>
      <c r="J34" s="129">
        <v>4600</v>
      </c>
      <c r="K34" s="129">
        <v>138</v>
      </c>
      <c r="L34" s="91" t="s">
        <v>372</v>
      </c>
      <c r="M34" s="130"/>
      <c r="N34" s="131"/>
      <c r="O34" s="130"/>
      <c r="P34" s="132"/>
      <c r="Q34" s="156"/>
      <c r="R34" s="156">
        <v>200</v>
      </c>
      <c r="S34" s="156"/>
      <c r="T34" s="156"/>
      <c r="U34" s="133"/>
      <c r="V34" s="156">
        <f t="shared" si="0"/>
        <v>0</v>
      </c>
      <c r="W34" s="133"/>
      <c r="X34" s="156">
        <f t="shared" si="1"/>
        <v>200</v>
      </c>
      <c r="Y34" s="130">
        <f t="shared" si="2"/>
        <v>0</v>
      </c>
      <c r="Z34" s="171" t="s">
        <v>369</v>
      </c>
      <c r="AA34" s="172"/>
      <c r="AB34" s="173" t="s">
        <v>206</v>
      </c>
      <c r="AC34" s="97"/>
      <c r="AD34" s="91" t="s">
        <v>305</v>
      </c>
      <c r="AE34" s="97" t="s">
        <v>306</v>
      </c>
      <c r="AF34" s="174">
        <f t="shared" si="3"/>
        <v>300</v>
      </c>
      <c r="AG34" s="174"/>
      <c r="AH34" s="190">
        <v>300</v>
      </c>
      <c r="AI34" s="174"/>
      <c r="AJ34" s="174"/>
      <c r="AK34" s="174"/>
      <c r="AL34" s="174"/>
      <c r="AM34" s="191"/>
      <c r="AN34" s="192">
        <v>44870</v>
      </c>
      <c r="AO34" s="197" t="s">
        <v>307</v>
      </c>
      <c r="AP34" s="197" t="s">
        <v>307</v>
      </c>
      <c r="AQ34" s="198" t="s">
        <v>317</v>
      </c>
      <c r="AR34" s="179"/>
    </row>
    <row r="35" spans="1:44">
      <c r="A35" s="37">
        <v>31</v>
      </c>
      <c r="B35" s="37" t="s">
        <v>299</v>
      </c>
      <c r="C35" s="37"/>
      <c r="D35" s="37">
        <v>1</v>
      </c>
      <c r="E35" s="37">
        <v>21000000347</v>
      </c>
      <c r="F35" s="90" t="s">
        <v>366</v>
      </c>
      <c r="G35" s="37" t="s">
        <v>373</v>
      </c>
      <c r="H35" s="91" t="s">
        <v>314</v>
      </c>
      <c r="I35" s="91">
        <v>20090728</v>
      </c>
      <c r="J35" s="129">
        <v>1711</v>
      </c>
      <c r="K35" s="129">
        <v>51.33</v>
      </c>
      <c r="L35" s="91" t="s">
        <v>374</v>
      </c>
      <c r="M35" s="130"/>
      <c r="N35" s="131"/>
      <c r="O35" s="130"/>
      <c r="P35" s="132"/>
      <c r="Q35" s="156"/>
      <c r="R35" s="156">
        <v>200</v>
      </c>
      <c r="S35" s="156"/>
      <c r="T35" s="156"/>
      <c r="U35" s="133"/>
      <c r="V35" s="156">
        <f t="shared" si="0"/>
        <v>0</v>
      </c>
      <c r="W35" s="133"/>
      <c r="X35" s="156">
        <f t="shared" si="1"/>
        <v>200</v>
      </c>
      <c r="Y35" s="130">
        <f t="shared" si="2"/>
        <v>0</v>
      </c>
      <c r="Z35" s="171" t="s">
        <v>369</v>
      </c>
      <c r="AA35" s="172"/>
      <c r="AB35" s="173" t="s">
        <v>206</v>
      </c>
      <c r="AC35" s="97"/>
      <c r="AD35" s="91" t="s">
        <v>305</v>
      </c>
      <c r="AE35" s="97" t="s">
        <v>306</v>
      </c>
      <c r="AF35" s="174">
        <f t="shared" si="3"/>
        <v>300</v>
      </c>
      <c r="AG35" s="174"/>
      <c r="AH35" s="190">
        <v>300</v>
      </c>
      <c r="AI35" s="174"/>
      <c r="AJ35" s="174"/>
      <c r="AK35" s="174"/>
      <c r="AL35" s="174"/>
      <c r="AM35" s="191"/>
      <c r="AN35" s="192">
        <v>44870</v>
      </c>
      <c r="AO35" s="197" t="s">
        <v>307</v>
      </c>
      <c r="AP35" s="197" t="s">
        <v>307</v>
      </c>
      <c r="AQ35" s="198" t="s">
        <v>317</v>
      </c>
      <c r="AR35" s="179"/>
    </row>
    <row r="36" spans="1:44">
      <c r="A36" s="37">
        <v>32</v>
      </c>
      <c r="B36" s="37" t="s">
        <v>299</v>
      </c>
      <c r="C36" s="37"/>
      <c r="D36" s="37">
        <v>1</v>
      </c>
      <c r="E36" s="37">
        <v>21000000348</v>
      </c>
      <c r="F36" s="90" t="s">
        <v>366</v>
      </c>
      <c r="G36" s="37" t="s">
        <v>373</v>
      </c>
      <c r="H36" s="91" t="s">
        <v>314</v>
      </c>
      <c r="I36" s="91">
        <v>20090728</v>
      </c>
      <c r="J36" s="129">
        <v>1711</v>
      </c>
      <c r="K36" s="129">
        <v>51.33</v>
      </c>
      <c r="L36" s="91" t="s">
        <v>375</v>
      </c>
      <c r="M36" s="130"/>
      <c r="N36" s="131"/>
      <c r="O36" s="130"/>
      <c r="P36" s="132"/>
      <c r="Q36" s="156"/>
      <c r="R36" s="156">
        <v>200</v>
      </c>
      <c r="S36" s="156"/>
      <c r="T36" s="156"/>
      <c r="U36" s="133"/>
      <c r="V36" s="156">
        <f t="shared" si="0"/>
        <v>0</v>
      </c>
      <c r="W36" s="133"/>
      <c r="X36" s="156">
        <f t="shared" si="1"/>
        <v>200</v>
      </c>
      <c r="Y36" s="130">
        <f t="shared" si="2"/>
        <v>0</v>
      </c>
      <c r="Z36" s="171" t="s">
        <v>369</v>
      </c>
      <c r="AA36" s="172"/>
      <c r="AB36" s="173" t="s">
        <v>206</v>
      </c>
      <c r="AC36" s="97"/>
      <c r="AD36" s="91" t="s">
        <v>305</v>
      </c>
      <c r="AE36" s="97" t="s">
        <v>306</v>
      </c>
      <c r="AF36" s="174">
        <f t="shared" si="3"/>
        <v>300</v>
      </c>
      <c r="AG36" s="174"/>
      <c r="AH36" s="190">
        <v>300</v>
      </c>
      <c r="AI36" s="174"/>
      <c r="AJ36" s="174"/>
      <c r="AK36" s="174"/>
      <c r="AL36" s="174"/>
      <c r="AM36" s="191"/>
      <c r="AN36" s="192">
        <v>44870</v>
      </c>
      <c r="AO36" s="197" t="s">
        <v>307</v>
      </c>
      <c r="AP36" s="197" t="s">
        <v>307</v>
      </c>
      <c r="AQ36" s="198" t="s">
        <v>317</v>
      </c>
      <c r="AR36" s="179"/>
    </row>
    <row r="37" spans="1:44">
      <c r="A37" s="37">
        <v>33</v>
      </c>
      <c r="B37" s="37" t="s">
        <v>299</v>
      </c>
      <c r="C37" s="37"/>
      <c r="D37" s="37">
        <v>1</v>
      </c>
      <c r="E37" s="37">
        <v>21000000381</v>
      </c>
      <c r="F37" s="90" t="s">
        <v>366</v>
      </c>
      <c r="G37" s="37"/>
      <c r="H37" s="91" t="s">
        <v>376</v>
      </c>
      <c r="I37" s="91">
        <v>20130730</v>
      </c>
      <c r="J37" s="129">
        <v>5748.25</v>
      </c>
      <c r="K37" s="129">
        <v>172.45</v>
      </c>
      <c r="L37" s="91" t="s">
        <v>377</v>
      </c>
      <c r="M37" s="130"/>
      <c r="N37" s="131"/>
      <c r="O37" s="130"/>
      <c r="P37" s="132"/>
      <c r="Q37" s="156"/>
      <c r="R37" s="156">
        <v>350</v>
      </c>
      <c r="S37" s="156"/>
      <c r="T37" s="156"/>
      <c r="U37" s="133"/>
      <c r="V37" s="156">
        <f t="shared" si="0"/>
        <v>0</v>
      </c>
      <c r="W37" s="133"/>
      <c r="X37" s="156">
        <f t="shared" si="1"/>
        <v>350</v>
      </c>
      <c r="Y37" s="130">
        <f t="shared" si="2"/>
        <v>0</v>
      </c>
      <c r="Z37" s="171" t="s">
        <v>378</v>
      </c>
      <c r="AA37" s="172"/>
      <c r="AB37" s="173" t="s">
        <v>206</v>
      </c>
      <c r="AC37" s="97"/>
      <c r="AD37" s="91" t="s">
        <v>305</v>
      </c>
      <c r="AE37" s="97" t="s">
        <v>306</v>
      </c>
      <c r="AF37" s="174">
        <f t="shared" si="3"/>
        <v>300</v>
      </c>
      <c r="AG37" s="174"/>
      <c r="AH37" s="190">
        <v>300</v>
      </c>
      <c r="AI37" s="174"/>
      <c r="AJ37" s="174"/>
      <c r="AK37" s="174"/>
      <c r="AL37" s="174"/>
      <c r="AM37" s="191"/>
      <c r="AN37" s="192">
        <v>44870</v>
      </c>
      <c r="AO37" s="197" t="s">
        <v>307</v>
      </c>
      <c r="AP37" s="197" t="s">
        <v>307</v>
      </c>
      <c r="AQ37" s="198" t="s">
        <v>317</v>
      </c>
      <c r="AR37" s="179"/>
    </row>
    <row r="38" spans="1:44">
      <c r="A38" s="37">
        <v>34</v>
      </c>
      <c r="B38" s="37" t="s">
        <v>299</v>
      </c>
      <c r="C38" s="37"/>
      <c r="D38" s="37">
        <v>1</v>
      </c>
      <c r="E38" s="37">
        <v>21000000373</v>
      </c>
      <c r="F38" s="90" t="s">
        <v>366</v>
      </c>
      <c r="G38" s="37" t="s">
        <v>373</v>
      </c>
      <c r="H38" s="91" t="s">
        <v>376</v>
      </c>
      <c r="I38" s="91">
        <v>20090728</v>
      </c>
      <c r="J38" s="129">
        <v>1711</v>
      </c>
      <c r="K38" s="129">
        <v>51.33</v>
      </c>
      <c r="L38" s="91" t="s">
        <v>379</v>
      </c>
      <c r="M38" s="130"/>
      <c r="N38" s="131"/>
      <c r="O38" s="130"/>
      <c r="P38" s="132"/>
      <c r="Q38" s="156"/>
      <c r="R38" s="156">
        <v>200</v>
      </c>
      <c r="S38" s="156"/>
      <c r="T38" s="156"/>
      <c r="U38" s="133"/>
      <c r="V38" s="156">
        <f t="shared" si="0"/>
        <v>0</v>
      </c>
      <c r="W38" s="133"/>
      <c r="X38" s="156">
        <f t="shared" si="1"/>
        <v>200</v>
      </c>
      <c r="Y38" s="130">
        <f t="shared" si="2"/>
        <v>0</v>
      </c>
      <c r="Z38" s="171" t="s">
        <v>369</v>
      </c>
      <c r="AA38" s="172"/>
      <c r="AB38" s="173" t="s">
        <v>206</v>
      </c>
      <c r="AC38" s="97"/>
      <c r="AD38" s="91" t="s">
        <v>305</v>
      </c>
      <c r="AE38" s="97" t="s">
        <v>306</v>
      </c>
      <c r="AF38" s="174">
        <f t="shared" si="3"/>
        <v>300</v>
      </c>
      <c r="AG38" s="174"/>
      <c r="AH38" s="190">
        <v>300</v>
      </c>
      <c r="AI38" s="174"/>
      <c r="AJ38" s="174"/>
      <c r="AK38" s="174"/>
      <c r="AL38" s="174"/>
      <c r="AM38" s="191"/>
      <c r="AN38" s="192">
        <v>44870</v>
      </c>
      <c r="AO38" s="197" t="s">
        <v>307</v>
      </c>
      <c r="AP38" s="197" t="s">
        <v>307</v>
      </c>
      <c r="AQ38" s="198" t="s">
        <v>317</v>
      </c>
      <c r="AR38" s="179"/>
    </row>
    <row r="39" spans="1:44">
      <c r="A39" s="37">
        <v>35</v>
      </c>
      <c r="B39" s="37" t="s">
        <v>299</v>
      </c>
      <c r="C39" s="37"/>
      <c r="D39" s="37">
        <v>1</v>
      </c>
      <c r="E39" s="37">
        <v>21000000371</v>
      </c>
      <c r="F39" s="90" t="s">
        <v>366</v>
      </c>
      <c r="G39" s="37" t="s">
        <v>373</v>
      </c>
      <c r="H39" s="91" t="s">
        <v>376</v>
      </c>
      <c r="I39" s="91">
        <v>20090728</v>
      </c>
      <c r="J39" s="129">
        <v>1711</v>
      </c>
      <c r="K39" s="129">
        <v>51.33</v>
      </c>
      <c r="L39" s="91" t="s">
        <v>380</v>
      </c>
      <c r="M39" s="130"/>
      <c r="N39" s="131"/>
      <c r="O39" s="130"/>
      <c r="P39" s="132"/>
      <c r="Q39" s="156"/>
      <c r="R39" s="156">
        <v>200</v>
      </c>
      <c r="S39" s="156"/>
      <c r="T39" s="156"/>
      <c r="U39" s="133"/>
      <c r="V39" s="156">
        <f t="shared" si="0"/>
        <v>0</v>
      </c>
      <c r="W39" s="133"/>
      <c r="X39" s="156">
        <f t="shared" si="1"/>
        <v>200</v>
      </c>
      <c r="Y39" s="130">
        <f t="shared" si="2"/>
        <v>0</v>
      </c>
      <c r="Z39" s="171" t="s">
        <v>369</v>
      </c>
      <c r="AA39" s="172"/>
      <c r="AB39" s="173" t="s">
        <v>206</v>
      </c>
      <c r="AC39" s="97"/>
      <c r="AD39" s="91" t="s">
        <v>305</v>
      </c>
      <c r="AE39" s="97" t="s">
        <v>306</v>
      </c>
      <c r="AF39" s="174">
        <f t="shared" si="3"/>
        <v>300</v>
      </c>
      <c r="AG39" s="174"/>
      <c r="AH39" s="190">
        <v>300</v>
      </c>
      <c r="AI39" s="174"/>
      <c r="AJ39" s="174"/>
      <c r="AK39" s="174"/>
      <c r="AL39" s="174"/>
      <c r="AM39" s="191"/>
      <c r="AN39" s="192">
        <v>44870</v>
      </c>
      <c r="AO39" s="197" t="s">
        <v>307</v>
      </c>
      <c r="AP39" s="197" t="s">
        <v>307</v>
      </c>
      <c r="AQ39" s="198" t="s">
        <v>317</v>
      </c>
      <c r="AR39" s="179"/>
    </row>
    <row r="40" spans="1:44">
      <c r="A40" s="37">
        <v>36</v>
      </c>
      <c r="B40" s="37" t="s">
        <v>299</v>
      </c>
      <c r="C40" s="37"/>
      <c r="D40" s="37">
        <v>1</v>
      </c>
      <c r="E40" s="37">
        <v>21000000118</v>
      </c>
      <c r="F40" s="90" t="s">
        <v>381</v>
      </c>
      <c r="G40" s="37"/>
      <c r="H40" s="91" t="s">
        <v>314</v>
      </c>
      <c r="I40" s="91">
        <v>20140925</v>
      </c>
      <c r="J40" s="129">
        <v>4197</v>
      </c>
      <c r="K40" s="129">
        <v>125.91</v>
      </c>
      <c r="L40" s="91" t="s">
        <v>382</v>
      </c>
      <c r="M40" s="130"/>
      <c r="N40" s="131"/>
      <c r="O40" s="130"/>
      <c r="P40" s="132"/>
      <c r="Q40" s="156"/>
      <c r="R40" s="156">
        <v>60</v>
      </c>
      <c r="S40" s="156"/>
      <c r="T40" s="156"/>
      <c r="U40" s="133"/>
      <c r="V40" s="156">
        <f t="shared" si="0"/>
        <v>0</v>
      </c>
      <c r="W40" s="133"/>
      <c r="X40" s="156">
        <f t="shared" si="1"/>
        <v>60</v>
      </c>
      <c r="Y40" s="130">
        <f t="shared" si="2"/>
        <v>0</v>
      </c>
      <c r="Z40" s="171" t="s">
        <v>332</v>
      </c>
      <c r="AA40" s="172"/>
      <c r="AB40" s="173" t="s">
        <v>206</v>
      </c>
      <c r="AC40" s="97"/>
      <c r="AD40" s="91" t="s">
        <v>305</v>
      </c>
      <c r="AE40" s="97" t="s">
        <v>306</v>
      </c>
      <c r="AF40" s="174">
        <f t="shared" si="3"/>
        <v>30</v>
      </c>
      <c r="AG40" s="174"/>
      <c r="AH40" s="190">
        <v>30</v>
      </c>
      <c r="AI40" s="174"/>
      <c r="AJ40" s="174"/>
      <c r="AK40" s="174"/>
      <c r="AL40" s="174"/>
      <c r="AM40" s="191"/>
      <c r="AN40" s="192">
        <v>44870</v>
      </c>
      <c r="AO40" s="197" t="s">
        <v>307</v>
      </c>
      <c r="AP40" s="197" t="s">
        <v>307</v>
      </c>
      <c r="AQ40" s="198" t="s">
        <v>317</v>
      </c>
      <c r="AR40" s="179"/>
    </row>
    <row r="41" spans="1:44">
      <c r="A41" s="37"/>
      <c r="B41" s="37"/>
      <c r="C41" s="37"/>
      <c r="D41" s="37"/>
      <c r="E41" s="91"/>
      <c r="F41" s="93"/>
      <c r="G41" s="94"/>
      <c r="H41" s="95"/>
      <c r="I41" s="91"/>
      <c r="J41" s="129"/>
      <c r="K41" s="129"/>
      <c r="L41" s="97"/>
      <c r="M41" s="130"/>
      <c r="N41" s="131"/>
      <c r="O41" s="130"/>
      <c r="P41" s="132"/>
      <c r="Q41" s="156"/>
      <c r="R41" s="156"/>
      <c r="S41" s="157"/>
      <c r="T41" s="156"/>
      <c r="U41" s="133"/>
      <c r="V41" s="156"/>
      <c r="W41" s="133"/>
      <c r="X41" s="156"/>
      <c r="Y41" s="130"/>
      <c r="Z41" s="171"/>
      <c r="AA41" s="172"/>
      <c r="AB41" s="173"/>
      <c r="AC41" s="97"/>
      <c r="AD41" s="91"/>
      <c r="AE41" s="97"/>
      <c r="AF41" s="174"/>
      <c r="AG41" s="174"/>
      <c r="AH41" s="190"/>
      <c r="AI41" s="174"/>
      <c r="AJ41" s="174"/>
      <c r="AK41" s="174"/>
      <c r="AL41" s="174"/>
      <c r="AM41" s="191"/>
      <c r="AN41" s="193"/>
      <c r="AO41" s="197"/>
      <c r="AP41" s="197"/>
      <c r="AQ41" s="197"/>
      <c r="AR41" s="179"/>
    </row>
    <row r="42" spans="1:44">
      <c r="A42" s="37"/>
      <c r="B42" s="37"/>
      <c r="C42" s="37"/>
      <c r="D42" s="37"/>
      <c r="E42" s="90"/>
      <c r="F42" s="90"/>
      <c r="G42" s="96"/>
      <c r="H42" s="97"/>
      <c r="I42" s="37"/>
      <c r="J42" s="21"/>
      <c r="K42" s="21"/>
      <c r="L42" s="37"/>
      <c r="M42" s="134"/>
      <c r="N42" s="135"/>
      <c r="O42" s="134"/>
      <c r="P42" s="134"/>
      <c r="Q42" s="134"/>
      <c r="R42" s="134"/>
      <c r="S42" s="158"/>
      <c r="T42" s="134"/>
      <c r="U42" s="134"/>
      <c r="V42" s="134"/>
      <c r="W42" s="134"/>
      <c r="X42" s="134"/>
      <c r="Y42" s="134"/>
      <c r="Z42" s="175"/>
      <c r="AA42" s="176"/>
      <c r="AB42" s="15"/>
      <c r="AC42" s="37"/>
      <c r="AD42" s="37"/>
      <c r="AE42" s="37"/>
      <c r="AF42" s="177"/>
      <c r="AG42" s="177"/>
      <c r="AH42" s="21"/>
      <c r="AI42" s="177"/>
      <c r="AJ42" s="177"/>
      <c r="AK42" s="177"/>
      <c r="AL42" s="177"/>
      <c r="AM42" s="177"/>
      <c r="AN42" s="194"/>
      <c r="AO42" s="179"/>
      <c r="AP42" s="179"/>
      <c r="AQ42" s="179"/>
      <c r="AR42" s="199"/>
    </row>
    <row r="43" spans="1:44">
      <c r="A43" s="98" t="s">
        <v>256</v>
      </c>
      <c r="B43" s="99"/>
      <c r="C43" s="99"/>
      <c r="D43" s="99"/>
      <c r="E43" s="99"/>
      <c r="F43" s="100"/>
      <c r="G43" s="101"/>
      <c r="H43" s="15"/>
      <c r="I43" s="15"/>
      <c r="J43" s="134">
        <f>SUM(J5:J42)</f>
        <v>195458.64</v>
      </c>
      <c r="K43" s="134">
        <f>SUM(K5:K42)</f>
        <v>5863.77</v>
      </c>
      <c r="L43" s="136"/>
      <c r="M43" s="134">
        <f>SUM(M5:M42)</f>
        <v>0</v>
      </c>
      <c r="N43" s="134"/>
      <c r="O43" s="134">
        <f>SUM(O5:O42)</f>
        <v>0</v>
      </c>
      <c r="P43" s="134"/>
      <c r="Q43" s="134"/>
      <c r="R43" s="134">
        <f>SUM(R5:R42)</f>
        <v>3740</v>
      </c>
      <c r="S43" s="134">
        <f>SUM(S5:S42)</f>
        <v>660</v>
      </c>
      <c r="T43" s="134"/>
      <c r="U43" s="134"/>
      <c r="V43" s="134">
        <f>SUM(V5:V42)</f>
        <v>3498</v>
      </c>
      <c r="W43" s="134"/>
      <c r="X43" s="134">
        <f>SUM(X5:X42)</f>
        <v>7238</v>
      </c>
      <c r="Y43" s="134">
        <f>SUM(Y5:Y42)</f>
        <v>0</v>
      </c>
      <c r="Z43" s="178"/>
      <c r="AA43" s="176"/>
      <c r="AB43" s="15"/>
      <c r="AC43" s="37"/>
      <c r="AD43" s="37"/>
      <c r="AE43" s="37"/>
      <c r="AF43" s="134">
        <f>SUM(AF5:AF42)</f>
        <v>3410</v>
      </c>
      <c r="AG43" s="134">
        <f>SUM(AG5:AG42)</f>
        <v>0</v>
      </c>
      <c r="AH43" s="134">
        <f>SUM(AH5:AH42)</f>
        <v>3410</v>
      </c>
      <c r="AI43" s="134">
        <f>SUM(AI5:AI42)</f>
        <v>0</v>
      </c>
      <c r="AJ43" s="134"/>
      <c r="AK43" s="134"/>
      <c r="AL43" s="134"/>
      <c r="AM43" s="134">
        <f>SUM(AM5:AM42)</f>
        <v>0</v>
      </c>
      <c r="AR43" s="69"/>
    </row>
    <row r="44" spans="1:39">
      <c r="A44" s="102" t="s">
        <v>383</v>
      </c>
      <c r="B44" s="103"/>
      <c r="C44" s="103"/>
      <c r="D44" s="103"/>
      <c r="E44" s="104"/>
      <c r="F44" s="104"/>
      <c r="G44" s="105"/>
      <c r="H44" s="103"/>
      <c r="I44" s="137"/>
      <c r="J44" s="138"/>
      <c r="K44" s="138"/>
      <c r="L44" s="139"/>
      <c r="M44" s="139"/>
      <c r="N44" s="139"/>
      <c r="O44" s="140"/>
      <c r="P44" s="137"/>
      <c r="Q44" s="159"/>
      <c r="R44" s="102" t="s">
        <v>384</v>
      </c>
      <c r="S44" s="160"/>
      <c r="T44" s="159"/>
      <c r="V44" s="145"/>
      <c r="W44" s="161"/>
      <c r="X44" s="138"/>
      <c r="Y44" s="138"/>
      <c r="Z44" s="148"/>
      <c r="AA44" s="116"/>
      <c r="AB44" s="137"/>
      <c r="AC44" s="115"/>
      <c r="AD44" s="179"/>
      <c r="AE44" s="179"/>
      <c r="AF44" s="179"/>
      <c r="AG44" s="69"/>
      <c r="AH44" s="195"/>
      <c r="AI44" s="69"/>
      <c r="AJ44" s="69"/>
      <c r="AK44" s="69"/>
      <c r="AL44" s="69"/>
      <c r="AM44" s="69"/>
    </row>
    <row r="45" spans="1:39">
      <c r="A45" s="106" t="s">
        <v>385</v>
      </c>
      <c r="B45" s="106"/>
      <c r="C45" s="106"/>
      <c r="D45" s="107"/>
      <c r="E45" s="108"/>
      <c r="F45" s="108"/>
      <c r="G45" s="109"/>
      <c r="H45" s="103"/>
      <c r="I45" s="141"/>
      <c r="J45" s="142"/>
      <c r="K45" s="143"/>
      <c r="L45" s="144"/>
      <c r="M45" s="145"/>
      <c r="N45" s="137"/>
      <c r="O45" s="140"/>
      <c r="P45" s="137"/>
      <c r="Q45" s="159"/>
      <c r="R45" s="160"/>
      <c r="S45" s="160"/>
      <c r="T45" s="159"/>
      <c r="V45" s="145"/>
      <c r="W45" s="161"/>
      <c r="X45" s="138"/>
      <c r="Y45" s="138"/>
      <c r="Z45" s="180"/>
      <c r="AA45" s="181"/>
      <c r="AB45" s="182"/>
      <c r="AC45" s="115"/>
      <c r="AD45" s="179"/>
      <c r="AE45" s="179"/>
      <c r="AF45" s="179"/>
      <c r="AG45" s="69"/>
      <c r="AH45" s="195"/>
      <c r="AI45" s="69"/>
      <c r="AJ45" s="69"/>
      <c r="AK45" s="69"/>
      <c r="AL45" s="69"/>
      <c r="AM45" s="69"/>
    </row>
    <row r="46" spans="24:39">
      <c r="X46" s="145"/>
      <c r="AD46" s="179"/>
      <c r="AE46" s="179"/>
      <c r="AF46" s="179"/>
      <c r="AG46" s="69"/>
      <c r="AH46" s="195"/>
      <c r="AI46" s="69"/>
      <c r="AJ46" s="69"/>
      <c r="AK46" s="69"/>
      <c r="AL46" s="69"/>
      <c r="AM46" s="69"/>
    </row>
    <row r="47" spans="1:44">
      <c r="A47" s="110"/>
      <c r="B47" s="111" t="s">
        <v>386</v>
      </c>
      <c r="C47" s="111"/>
      <c r="D47" s="112"/>
      <c r="E47" s="113"/>
      <c r="F47" s="113"/>
      <c r="G47" s="112"/>
      <c r="H47" s="114"/>
      <c r="I47" s="112"/>
      <c r="J47" s="146"/>
      <c r="K47" s="147"/>
      <c r="L47" s="112"/>
      <c r="M47" s="112"/>
      <c r="N47" s="112"/>
      <c r="O47" s="110"/>
      <c r="P47" s="110"/>
      <c r="Q47" s="110"/>
      <c r="R47" s="110"/>
      <c r="S47" s="110"/>
      <c r="T47" s="110"/>
      <c r="U47" s="110"/>
      <c r="V47" s="110"/>
      <c r="W47" s="110"/>
      <c r="X47" s="162"/>
      <c r="Y47" s="110"/>
      <c r="Z47" s="110"/>
      <c r="AA47" s="110"/>
      <c r="AB47" s="183"/>
      <c r="AC47" s="110"/>
      <c r="AD47" s="179"/>
      <c r="AE47" s="179"/>
      <c r="AF47" s="179"/>
      <c r="AG47" s="69"/>
      <c r="AH47" s="195"/>
      <c r="AI47" s="69"/>
      <c r="AJ47" s="69"/>
      <c r="AK47" s="69"/>
      <c r="AL47" s="69"/>
      <c r="AM47" s="69"/>
      <c r="AN47" s="189"/>
      <c r="AO47" s="183"/>
      <c r="AP47" s="183"/>
      <c r="AQ47" s="183"/>
      <c r="AR47" s="110"/>
    </row>
    <row r="48" spans="2:44">
      <c r="B48" s="70" t="s">
        <v>387</v>
      </c>
      <c r="C48" s="70"/>
      <c r="D48" s="115"/>
      <c r="E48" s="116"/>
      <c r="F48" s="116"/>
      <c r="G48" s="115"/>
      <c r="H48" s="117"/>
      <c r="I48" s="115"/>
      <c r="J48" s="148"/>
      <c r="K48" s="149"/>
      <c r="L48" s="115"/>
      <c r="M48" s="115"/>
      <c r="N48" s="115"/>
      <c r="X48" s="163"/>
      <c r="AD48" s="179"/>
      <c r="AE48" s="179"/>
      <c r="AF48" s="179"/>
      <c r="AG48" s="69"/>
      <c r="AH48" s="195"/>
      <c r="AI48" s="69"/>
      <c r="AJ48" s="69"/>
      <c r="AK48" s="69"/>
      <c r="AL48" s="69"/>
      <c r="AM48" s="69"/>
      <c r="AR48" s="69"/>
    </row>
    <row r="49" spans="2:44">
      <c r="B49" s="70" t="s">
        <v>388</v>
      </c>
      <c r="C49" s="70"/>
      <c r="D49" s="115"/>
      <c r="E49" s="116"/>
      <c r="F49" s="116"/>
      <c r="G49" s="115"/>
      <c r="H49" s="117"/>
      <c r="I49" s="115"/>
      <c r="J49" s="148"/>
      <c r="K49" s="149"/>
      <c r="L49" s="115"/>
      <c r="M49" s="115"/>
      <c r="N49" s="115"/>
      <c r="X49" s="163"/>
      <c r="AD49" s="179"/>
      <c r="AE49" s="179"/>
      <c r="AF49" s="179"/>
      <c r="AG49" s="69"/>
      <c r="AH49" s="195"/>
      <c r="AI49" s="69"/>
      <c r="AJ49" s="69"/>
      <c r="AK49" s="69"/>
      <c r="AL49" s="69"/>
      <c r="AM49" s="69"/>
      <c r="AR49" s="69"/>
    </row>
    <row r="50" spans="2:44">
      <c r="B50" s="70" t="s">
        <v>389</v>
      </c>
      <c r="C50" s="70"/>
      <c r="D50" s="115"/>
      <c r="E50" s="116"/>
      <c r="F50" s="116"/>
      <c r="G50" s="115"/>
      <c r="H50" s="117"/>
      <c r="I50" s="115"/>
      <c r="J50" s="148"/>
      <c r="K50" s="149"/>
      <c r="L50" s="115"/>
      <c r="M50" s="115"/>
      <c r="N50" s="115"/>
      <c r="X50" s="163"/>
      <c r="AD50" s="179"/>
      <c r="AE50" s="179"/>
      <c r="AF50" s="179"/>
      <c r="AG50" s="69"/>
      <c r="AH50" s="195"/>
      <c r="AI50" s="69"/>
      <c r="AJ50" s="69"/>
      <c r="AK50" s="69"/>
      <c r="AL50" s="69"/>
      <c r="AM50" s="69"/>
      <c r="AR50" s="69"/>
    </row>
    <row r="51" spans="2:44">
      <c r="B51" s="70" t="s">
        <v>390</v>
      </c>
      <c r="C51" s="70"/>
      <c r="D51" s="115"/>
      <c r="E51" s="116"/>
      <c r="F51" s="116"/>
      <c r="G51" s="115"/>
      <c r="H51" s="117"/>
      <c r="I51" s="115"/>
      <c r="J51" s="148"/>
      <c r="K51" s="149"/>
      <c r="L51" s="115"/>
      <c r="M51" s="115"/>
      <c r="N51" s="115"/>
      <c r="X51" s="163"/>
      <c r="AD51" s="179"/>
      <c r="AE51" s="179"/>
      <c r="AF51" s="179"/>
      <c r="AG51" s="69"/>
      <c r="AH51" s="195"/>
      <c r="AI51" s="69"/>
      <c r="AJ51" s="69"/>
      <c r="AK51" s="69"/>
      <c r="AL51" s="69"/>
      <c r="AM51" s="69"/>
      <c r="AR51" s="69"/>
    </row>
    <row r="52" spans="2:44">
      <c r="B52" s="70" t="s">
        <v>391</v>
      </c>
      <c r="C52" s="70"/>
      <c r="D52" s="115"/>
      <c r="E52" s="116"/>
      <c r="F52" s="116"/>
      <c r="G52" s="115"/>
      <c r="H52" s="117"/>
      <c r="I52" s="115"/>
      <c r="J52" s="148"/>
      <c r="K52" s="149"/>
      <c r="L52" s="115"/>
      <c r="M52" s="115"/>
      <c r="N52" s="115"/>
      <c r="X52" s="163"/>
      <c r="AD52" s="179"/>
      <c r="AE52" s="179"/>
      <c r="AF52" s="179"/>
      <c r="AG52" s="69"/>
      <c r="AH52" s="195"/>
      <c r="AI52" s="69"/>
      <c r="AJ52" s="69"/>
      <c r="AK52" s="69"/>
      <c r="AL52" s="69"/>
      <c r="AM52" s="69"/>
      <c r="AR52" s="69"/>
    </row>
    <row r="53" spans="2:44">
      <c r="B53" s="70" t="s">
        <v>392</v>
      </c>
      <c r="C53" s="70"/>
      <c r="D53" s="115"/>
      <c r="E53" s="116"/>
      <c r="F53" s="116"/>
      <c r="G53" s="115"/>
      <c r="H53" s="117"/>
      <c r="I53" s="115"/>
      <c r="J53" s="148"/>
      <c r="K53" s="149"/>
      <c r="L53" s="115"/>
      <c r="M53" s="115"/>
      <c r="N53" s="115"/>
      <c r="X53" s="163"/>
      <c r="AD53" s="179"/>
      <c r="AE53" s="179"/>
      <c r="AF53" s="179"/>
      <c r="AG53" s="69"/>
      <c r="AH53" s="195"/>
      <c r="AI53" s="69"/>
      <c r="AJ53" s="69"/>
      <c r="AK53" s="69"/>
      <c r="AL53" s="69"/>
      <c r="AM53" s="69"/>
      <c r="AR53" s="69"/>
    </row>
  </sheetData>
  <mergeCells count="36">
    <mergeCell ref="P2:Q2"/>
    <mergeCell ref="M3:R3"/>
    <mergeCell ref="S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</mergeCells>
  <conditionalFormatting sqref="E41">
    <cfRule type="duplicateValues" dxfId="0" priority="1"/>
  </conditionalFormatting>
  <dataValidations count="5">
    <dataValidation type="list" allowBlank="1" showInputMessage="1" showErrorMessage="1" sqref="P5:P41">
      <formula1>"1560176019601999872"</formula1>
    </dataValidation>
    <dataValidation type="list" allowBlank="1" showInputMessage="1" showErrorMessage="1" sqref="T5:T10">
      <formula1>"200053008600"</formula1>
    </dataValidation>
    <dataValidation type="list" allowBlank="1" showInputMessage="1" showErrorMessage="1" sqref="T11:T43">
      <formula1>"2500300035007000"</formula1>
    </dataValidation>
    <dataValidation type="list" allowBlank="1" showInputMessage="1" showErrorMessage="1" sqref="U5:U43">
      <formula1>"60120180"</formula1>
    </dataValidation>
    <dataValidation type="list" allowBlank="1" showInputMessage="1" showErrorMessage="1" sqref="AB5:AB43">
      <formula1>"铭牌重量,同类型设备重量,计算重量,车辆行驶证整备质量,变压器铭牌器重,无"</formula1>
    </dataValidation>
  </dataValidations>
  <pageMargins left="0.74990626395218" right="0.74990626395218" top="0.999874956025852" bottom="0.999874956025852" header="0.499937478012926" footer="0.499937478012926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784"/>
  <sheetViews>
    <sheetView topLeftCell="A1419" workbookViewId="0">
      <selection activeCell="P1784" sqref="P1784"/>
    </sheetView>
  </sheetViews>
  <sheetFormatPr defaultColWidth="8.66666666666667" defaultRowHeight="15.75"/>
  <cols>
    <col min="2" max="2" width="12.6666666666667" style="67" customWidth="1"/>
    <col min="3" max="3" width="9.33333333333333" customWidth="1"/>
    <col min="4" max="4" width="12.5583333333333" customWidth="1"/>
    <col min="5" max="5" width="10.5583333333333" customWidth="1"/>
    <col min="6" max="6" width="14.225" customWidth="1"/>
    <col min="7" max="7" width="14.3333333333333" customWidth="1"/>
    <col min="10" max="10" width="12.6666666666667" customWidth="1"/>
    <col min="11" max="11" width="44.6666666666667" customWidth="1"/>
    <col min="13" max="13" width="33.6666666666667" customWidth="1"/>
    <col min="15" max="16" width="14.3333333333333" style="66" customWidth="1"/>
    <col min="17" max="17" width="17.775" customWidth="1"/>
    <col min="18" max="18" width="37.6666666666667" customWidth="1"/>
  </cols>
  <sheetData>
    <row r="1" spans="1:18">
      <c r="A1" t="s">
        <v>393</v>
      </c>
      <c r="B1" s="67" t="s">
        <v>394</v>
      </c>
      <c r="C1" t="s">
        <v>395</v>
      </c>
      <c r="D1" t="s">
        <v>74</v>
      </c>
      <c r="E1" t="s">
        <v>396</v>
      </c>
      <c r="F1" t="s">
        <v>397</v>
      </c>
      <c r="G1" t="s">
        <v>79</v>
      </c>
      <c r="H1" t="s">
        <v>76</v>
      </c>
      <c r="I1" t="s">
        <v>398</v>
      </c>
      <c r="J1" t="s">
        <v>399</v>
      </c>
      <c r="K1" t="s">
        <v>400</v>
      </c>
      <c r="L1" t="s">
        <v>401</v>
      </c>
      <c r="M1" t="s">
        <v>402</v>
      </c>
      <c r="N1" t="s">
        <v>78</v>
      </c>
      <c r="O1" s="66" t="s">
        <v>403</v>
      </c>
      <c r="P1" s="66" t="s">
        <v>404</v>
      </c>
      <c r="Q1" t="s">
        <v>405</v>
      </c>
      <c r="R1" t="s">
        <v>406</v>
      </c>
    </row>
    <row r="2" spans="1:19">
      <c r="A2">
        <v>1235</v>
      </c>
      <c r="B2" s="67">
        <v>12000000000</v>
      </c>
      <c r="C2" t="s">
        <v>407</v>
      </c>
      <c r="D2" t="s">
        <v>408</v>
      </c>
      <c r="E2" t="s">
        <v>407</v>
      </c>
      <c r="F2" t="s">
        <v>409</v>
      </c>
      <c r="G2" t="s">
        <v>410</v>
      </c>
      <c r="H2">
        <v>1</v>
      </c>
      <c r="I2" t="s">
        <v>411</v>
      </c>
      <c r="J2">
        <v>102010114</v>
      </c>
      <c r="K2" t="s">
        <v>412</v>
      </c>
      <c r="L2">
        <v>102000</v>
      </c>
      <c r="M2" t="s">
        <v>413</v>
      </c>
      <c r="O2" s="66">
        <v>30085.47</v>
      </c>
      <c r="P2" s="66">
        <v>902.56</v>
      </c>
      <c r="Q2" t="s">
        <v>414</v>
      </c>
      <c r="R2" t="s">
        <v>415</v>
      </c>
      <c r="S2" t="e">
        <f>VLOOKUP(B2,中介结果明细表!$B$4:$E$6,8,FALSE)</f>
        <v>#N/A</v>
      </c>
    </row>
    <row r="3" spans="1:19">
      <c r="A3">
        <v>1235</v>
      </c>
      <c r="B3" s="67">
        <v>12000000001</v>
      </c>
      <c r="C3" t="s">
        <v>407</v>
      </c>
      <c r="E3" t="s">
        <v>407</v>
      </c>
      <c r="F3" t="s">
        <v>409</v>
      </c>
      <c r="G3" t="s">
        <v>416</v>
      </c>
      <c r="H3">
        <v>1</v>
      </c>
      <c r="I3" t="s">
        <v>411</v>
      </c>
      <c r="J3">
        <v>102010114</v>
      </c>
      <c r="K3" t="s">
        <v>412</v>
      </c>
      <c r="L3">
        <v>102000</v>
      </c>
      <c r="M3" t="s">
        <v>413</v>
      </c>
      <c r="O3" s="66">
        <v>28632.48</v>
      </c>
      <c r="P3" s="66">
        <v>858.97</v>
      </c>
      <c r="Q3" t="s">
        <v>414</v>
      </c>
      <c r="R3" t="s">
        <v>417</v>
      </c>
      <c r="S3" t="e">
        <f>VLOOKUP(B3,中介结果明细表!$B$4:$E$6,8,FALSE)</f>
        <v>#N/A</v>
      </c>
    </row>
    <row r="4" hidden="1" spans="1:19">
      <c r="A4">
        <v>1235</v>
      </c>
      <c r="B4" s="67">
        <v>12000000002</v>
      </c>
      <c r="C4" t="s">
        <v>407</v>
      </c>
      <c r="D4" t="s">
        <v>408</v>
      </c>
      <c r="E4" t="s">
        <v>407</v>
      </c>
      <c r="F4" t="s">
        <v>409</v>
      </c>
      <c r="G4" t="s">
        <v>410</v>
      </c>
      <c r="H4">
        <v>1</v>
      </c>
      <c r="I4" t="s">
        <v>411</v>
      </c>
      <c r="J4">
        <v>102010114</v>
      </c>
      <c r="K4" t="s">
        <v>412</v>
      </c>
      <c r="L4">
        <v>102000</v>
      </c>
      <c r="M4" t="s">
        <v>413</v>
      </c>
      <c r="O4" s="66">
        <v>30085.47</v>
      </c>
      <c r="P4" s="66">
        <v>902.56</v>
      </c>
      <c r="Q4" t="s">
        <v>414</v>
      </c>
      <c r="R4" t="s">
        <v>418</v>
      </c>
      <c r="S4" t="e">
        <f>VLOOKUP(B4,中介结果明细表!$B$4:$E$6,8,FALSE)</f>
        <v>#N/A</v>
      </c>
    </row>
    <row r="5" hidden="1" spans="1:19">
      <c r="A5">
        <v>1235</v>
      </c>
      <c r="B5" s="67">
        <v>12000000003</v>
      </c>
      <c r="C5" t="s">
        <v>407</v>
      </c>
      <c r="D5" t="s">
        <v>408</v>
      </c>
      <c r="E5" t="s">
        <v>407</v>
      </c>
      <c r="F5" t="s">
        <v>409</v>
      </c>
      <c r="G5" t="s">
        <v>410</v>
      </c>
      <c r="H5">
        <v>1</v>
      </c>
      <c r="I5" t="s">
        <v>411</v>
      </c>
      <c r="J5">
        <v>102010114</v>
      </c>
      <c r="K5" t="s">
        <v>412</v>
      </c>
      <c r="L5">
        <v>102000</v>
      </c>
      <c r="M5" t="s">
        <v>413</v>
      </c>
      <c r="O5" s="66">
        <v>30085.47</v>
      </c>
      <c r="P5" s="66">
        <v>902.56</v>
      </c>
      <c r="Q5" t="s">
        <v>414</v>
      </c>
      <c r="R5" t="s">
        <v>419</v>
      </c>
      <c r="S5" t="e">
        <f>VLOOKUP(B5,中介结果明细表!$B$4:$E$6,8,FALSE)</f>
        <v>#N/A</v>
      </c>
    </row>
    <row r="6" hidden="1" spans="1:19">
      <c r="A6">
        <v>1235</v>
      </c>
      <c r="B6" s="67">
        <v>12000000004</v>
      </c>
      <c r="C6" t="s">
        <v>420</v>
      </c>
      <c r="D6" t="s">
        <v>421</v>
      </c>
      <c r="E6" t="s">
        <v>420</v>
      </c>
      <c r="F6" t="s">
        <v>409</v>
      </c>
      <c r="G6" t="s">
        <v>422</v>
      </c>
      <c r="H6">
        <v>1</v>
      </c>
      <c r="I6" t="s">
        <v>411</v>
      </c>
      <c r="J6">
        <v>102010113</v>
      </c>
      <c r="K6" t="s">
        <v>423</v>
      </c>
      <c r="L6">
        <v>102000</v>
      </c>
      <c r="M6" t="s">
        <v>413</v>
      </c>
      <c r="O6" s="66">
        <v>8547.01</v>
      </c>
      <c r="P6" s="66">
        <v>256.41</v>
      </c>
      <c r="Q6" t="s">
        <v>414</v>
      </c>
      <c r="R6" t="s">
        <v>424</v>
      </c>
      <c r="S6" t="e">
        <f>VLOOKUP(B6,中介结果明细表!$B$4:$E$6,8,FALSE)</f>
        <v>#N/A</v>
      </c>
    </row>
    <row r="7" hidden="1" spans="1:19">
      <c r="A7">
        <v>1235</v>
      </c>
      <c r="B7" s="67">
        <v>12000000005</v>
      </c>
      <c r="C7" t="s">
        <v>420</v>
      </c>
      <c r="D7" t="s">
        <v>425</v>
      </c>
      <c r="E7" t="s">
        <v>420</v>
      </c>
      <c r="F7" t="s">
        <v>409</v>
      </c>
      <c r="G7" t="s">
        <v>426</v>
      </c>
      <c r="H7">
        <v>1</v>
      </c>
      <c r="I7" t="s">
        <v>411</v>
      </c>
      <c r="J7">
        <v>102010113</v>
      </c>
      <c r="K7" t="s">
        <v>427</v>
      </c>
      <c r="L7">
        <v>102000</v>
      </c>
      <c r="M7" t="s">
        <v>413</v>
      </c>
      <c r="O7" s="66">
        <v>0</v>
      </c>
      <c r="P7" s="66">
        <v>0</v>
      </c>
      <c r="Q7" t="s">
        <v>428</v>
      </c>
      <c r="R7" t="s">
        <v>424</v>
      </c>
      <c r="S7" t="e">
        <f>VLOOKUP(B7,中介结果明细表!$B$4:$E$6,8,FALSE)</f>
        <v>#N/A</v>
      </c>
    </row>
    <row r="8" hidden="1" spans="1:19">
      <c r="A8">
        <v>1235</v>
      </c>
      <c r="B8" s="67">
        <v>12000000006</v>
      </c>
      <c r="C8" t="s">
        <v>429</v>
      </c>
      <c r="D8" t="s">
        <v>430</v>
      </c>
      <c r="E8" t="s">
        <v>429</v>
      </c>
      <c r="F8" t="s">
        <v>409</v>
      </c>
      <c r="G8" t="s">
        <v>431</v>
      </c>
      <c r="H8">
        <v>1</v>
      </c>
      <c r="I8" t="s">
        <v>432</v>
      </c>
      <c r="J8">
        <v>102010103</v>
      </c>
      <c r="K8" t="s">
        <v>433</v>
      </c>
      <c r="L8">
        <v>102000</v>
      </c>
      <c r="M8" t="s">
        <v>413</v>
      </c>
      <c r="O8" s="66">
        <v>0</v>
      </c>
      <c r="P8" s="66">
        <v>0</v>
      </c>
      <c r="Q8" t="s">
        <v>434</v>
      </c>
      <c r="R8" t="s">
        <v>435</v>
      </c>
      <c r="S8" t="e">
        <f>VLOOKUP(B8,中介结果明细表!$B$4:$E$6,8,FALSE)</f>
        <v>#N/A</v>
      </c>
    </row>
    <row r="9" hidden="1" spans="1:19">
      <c r="A9">
        <v>1235</v>
      </c>
      <c r="B9" s="67">
        <v>12000000007</v>
      </c>
      <c r="C9" t="s">
        <v>429</v>
      </c>
      <c r="D9" t="s">
        <v>436</v>
      </c>
      <c r="E9" t="s">
        <v>429</v>
      </c>
      <c r="F9" t="s">
        <v>409</v>
      </c>
      <c r="G9" t="s">
        <v>431</v>
      </c>
      <c r="H9">
        <v>1</v>
      </c>
      <c r="I9" t="s">
        <v>432</v>
      </c>
      <c r="J9">
        <v>102010103</v>
      </c>
      <c r="K9" t="s">
        <v>433</v>
      </c>
      <c r="L9">
        <v>102000</v>
      </c>
      <c r="M9" t="s">
        <v>413</v>
      </c>
      <c r="O9" s="66">
        <v>0</v>
      </c>
      <c r="P9" s="66">
        <v>0</v>
      </c>
      <c r="Q9" t="s">
        <v>434</v>
      </c>
      <c r="R9" t="s">
        <v>437</v>
      </c>
      <c r="S9" t="e">
        <f>VLOOKUP(B9,中介结果明细表!$B$4:$E$6,8,FALSE)</f>
        <v>#N/A</v>
      </c>
    </row>
    <row r="10" hidden="1" spans="1:19">
      <c r="A10">
        <v>1235</v>
      </c>
      <c r="B10" s="67">
        <v>12000000008</v>
      </c>
      <c r="C10" t="s">
        <v>438</v>
      </c>
      <c r="E10" t="s">
        <v>438</v>
      </c>
      <c r="F10" t="s">
        <v>409</v>
      </c>
      <c r="G10" t="s">
        <v>439</v>
      </c>
      <c r="H10">
        <v>1</v>
      </c>
      <c r="I10" t="s">
        <v>432</v>
      </c>
      <c r="J10">
        <v>102010101</v>
      </c>
      <c r="K10" t="s">
        <v>433</v>
      </c>
      <c r="L10">
        <v>102000</v>
      </c>
      <c r="M10" t="s">
        <v>413</v>
      </c>
      <c r="O10" s="66">
        <v>3564292</v>
      </c>
      <c r="P10" s="66">
        <v>1743838.73</v>
      </c>
      <c r="Q10" t="s">
        <v>414</v>
      </c>
      <c r="R10" t="s">
        <v>440</v>
      </c>
      <c r="S10" t="e">
        <f>VLOOKUP(B10,中介结果明细表!$B$4:$E$6,8,FALSE)</f>
        <v>#N/A</v>
      </c>
    </row>
    <row r="11" hidden="1" spans="1:19">
      <c r="A11">
        <v>1235</v>
      </c>
      <c r="B11" s="67">
        <v>12000000009</v>
      </c>
      <c r="C11" t="s">
        <v>407</v>
      </c>
      <c r="D11" t="s">
        <v>441</v>
      </c>
      <c r="E11" t="s">
        <v>407</v>
      </c>
      <c r="F11" t="s">
        <v>409</v>
      </c>
      <c r="G11" t="s">
        <v>442</v>
      </c>
      <c r="H11">
        <v>1</v>
      </c>
      <c r="I11" t="s">
        <v>443</v>
      </c>
      <c r="J11">
        <v>102010114</v>
      </c>
      <c r="K11" t="s">
        <v>433</v>
      </c>
      <c r="L11">
        <v>102000</v>
      </c>
      <c r="M11" t="s">
        <v>413</v>
      </c>
      <c r="O11" s="66">
        <v>0</v>
      </c>
      <c r="P11" s="66">
        <v>0</v>
      </c>
      <c r="Q11" t="s">
        <v>434</v>
      </c>
      <c r="R11" t="s">
        <v>437</v>
      </c>
      <c r="S11" t="e">
        <f>VLOOKUP(B11,中介结果明细表!$B$4:$E$6,8,FALSE)</f>
        <v>#N/A</v>
      </c>
    </row>
    <row r="12" hidden="1" spans="1:19">
      <c r="A12">
        <v>1235</v>
      </c>
      <c r="B12" s="67">
        <v>12000000010</v>
      </c>
      <c r="C12" t="s">
        <v>429</v>
      </c>
      <c r="D12" t="s">
        <v>444</v>
      </c>
      <c r="E12" t="s">
        <v>429</v>
      </c>
      <c r="F12" t="s">
        <v>409</v>
      </c>
      <c r="G12" t="s">
        <v>445</v>
      </c>
      <c r="H12">
        <v>1</v>
      </c>
      <c r="I12" t="s">
        <v>432</v>
      </c>
      <c r="J12">
        <v>102010103</v>
      </c>
      <c r="K12" t="s">
        <v>446</v>
      </c>
      <c r="L12">
        <v>102000</v>
      </c>
      <c r="M12" t="s">
        <v>413</v>
      </c>
      <c r="O12" s="66">
        <v>188225.38</v>
      </c>
      <c r="P12" s="66">
        <v>108076.71</v>
      </c>
      <c r="Q12" t="s">
        <v>414</v>
      </c>
      <c r="R12" t="s">
        <v>447</v>
      </c>
      <c r="S12" t="e">
        <f>VLOOKUP(B12,中介结果明细表!$B$4:$E$6,8,FALSE)</f>
        <v>#N/A</v>
      </c>
    </row>
    <row r="13" hidden="1" spans="1:19">
      <c r="A13">
        <v>1235</v>
      </c>
      <c r="B13" s="67">
        <v>12000000011</v>
      </c>
      <c r="C13" t="s">
        <v>407</v>
      </c>
      <c r="D13" t="s">
        <v>448</v>
      </c>
      <c r="E13" t="s">
        <v>407</v>
      </c>
      <c r="F13" t="s">
        <v>409</v>
      </c>
      <c r="G13" t="s">
        <v>449</v>
      </c>
      <c r="H13">
        <v>1</v>
      </c>
      <c r="I13" t="s">
        <v>411</v>
      </c>
      <c r="J13">
        <v>102010114</v>
      </c>
      <c r="K13" t="s">
        <v>433</v>
      </c>
      <c r="L13">
        <v>102000</v>
      </c>
      <c r="M13" t="s">
        <v>413</v>
      </c>
      <c r="O13" s="66">
        <v>0</v>
      </c>
      <c r="P13" s="66">
        <v>0</v>
      </c>
      <c r="Q13" t="s">
        <v>434</v>
      </c>
      <c r="R13" t="s">
        <v>450</v>
      </c>
      <c r="S13" t="e">
        <f>VLOOKUP(B13,中介结果明细表!$B$4:$E$6,8,FALSE)</f>
        <v>#N/A</v>
      </c>
    </row>
    <row r="14" hidden="1" spans="1:19">
      <c r="A14">
        <v>1235</v>
      </c>
      <c r="B14" s="67">
        <v>12000000012</v>
      </c>
      <c r="C14" t="s">
        <v>407</v>
      </c>
      <c r="D14" t="s">
        <v>444</v>
      </c>
      <c r="E14" t="s">
        <v>407</v>
      </c>
      <c r="F14" t="s">
        <v>409</v>
      </c>
      <c r="G14" t="s">
        <v>451</v>
      </c>
      <c r="H14">
        <v>1</v>
      </c>
      <c r="I14" t="s">
        <v>432</v>
      </c>
      <c r="J14">
        <v>102010114</v>
      </c>
      <c r="K14" t="s">
        <v>412</v>
      </c>
      <c r="L14">
        <v>102000</v>
      </c>
      <c r="M14" t="s">
        <v>413</v>
      </c>
      <c r="O14" s="66">
        <v>34289</v>
      </c>
      <c r="P14" s="66">
        <v>1028.67</v>
      </c>
      <c r="Q14" t="s">
        <v>414</v>
      </c>
      <c r="R14" t="s">
        <v>452</v>
      </c>
      <c r="S14" t="e">
        <f>VLOOKUP(B14,中介结果明细表!$B$4:$E$6,8,FALSE)</f>
        <v>#N/A</v>
      </c>
    </row>
    <row r="15" hidden="1" spans="1:19">
      <c r="A15">
        <v>1235</v>
      </c>
      <c r="B15" s="67">
        <v>12000000013</v>
      </c>
      <c r="C15" t="s">
        <v>407</v>
      </c>
      <c r="D15" t="s">
        <v>444</v>
      </c>
      <c r="E15" t="s">
        <v>407</v>
      </c>
      <c r="F15" t="s">
        <v>409</v>
      </c>
      <c r="G15" t="s">
        <v>451</v>
      </c>
      <c r="H15">
        <v>1</v>
      </c>
      <c r="I15" t="s">
        <v>432</v>
      </c>
      <c r="J15">
        <v>102010114</v>
      </c>
      <c r="K15" t="s">
        <v>412</v>
      </c>
      <c r="L15">
        <v>102000</v>
      </c>
      <c r="M15" t="s">
        <v>413</v>
      </c>
      <c r="O15" s="66">
        <v>32578</v>
      </c>
      <c r="P15" s="66">
        <v>977.34</v>
      </c>
      <c r="Q15" t="s">
        <v>414</v>
      </c>
      <c r="R15" t="s">
        <v>452</v>
      </c>
      <c r="S15" t="e">
        <f>VLOOKUP(B15,中介结果明细表!$B$4:$E$6,8,FALSE)</f>
        <v>#N/A</v>
      </c>
    </row>
    <row r="16" hidden="1" spans="1:19">
      <c r="A16">
        <v>1235</v>
      </c>
      <c r="B16" s="67">
        <v>12000000014</v>
      </c>
      <c r="C16" t="s">
        <v>429</v>
      </c>
      <c r="D16" t="s">
        <v>453</v>
      </c>
      <c r="E16" t="s">
        <v>429</v>
      </c>
      <c r="F16" t="s">
        <v>409</v>
      </c>
      <c r="G16" t="s">
        <v>454</v>
      </c>
      <c r="H16">
        <v>1</v>
      </c>
      <c r="I16" t="s">
        <v>432</v>
      </c>
      <c r="J16">
        <v>102010103</v>
      </c>
      <c r="K16" t="s">
        <v>433</v>
      </c>
      <c r="L16">
        <v>102000</v>
      </c>
      <c r="M16" t="s">
        <v>413</v>
      </c>
      <c r="O16" s="66">
        <v>0</v>
      </c>
      <c r="P16" s="66">
        <v>0</v>
      </c>
      <c r="Q16" t="s">
        <v>434</v>
      </c>
      <c r="R16" t="s">
        <v>455</v>
      </c>
      <c r="S16" t="e">
        <f>VLOOKUP(B16,中介结果明细表!$B$4:$E$6,8,FALSE)</f>
        <v>#N/A</v>
      </c>
    </row>
    <row r="17" hidden="1" spans="1:19">
      <c r="A17">
        <v>1235</v>
      </c>
      <c r="B17" s="67">
        <v>12000000015</v>
      </c>
      <c r="C17" t="s">
        <v>407</v>
      </c>
      <c r="D17" t="s">
        <v>441</v>
      </c>
      <c r="E17" t="s">
        <v>407</v>
      </c>
      <c r="F17" t="s">
        <v>409</v>
      </c>
      <c r="G17" t="s">
        <v>456</v>
      </c>
      <c r="H17">
        <v>1</v>
      </c>
      <c r="I17" t="s">
        <v>432</v>
      </c>
      <c r="J17">
        <v>102010114</v>
      </c>
      <c r="K17" t="s">
        <v>412</v>
      </c>
      <c r="L17">
        <v>102000</v>
      </c>
      <c r="M17" t="s">
        <v>413</v>
      </c>
      <c r="O17" s="66">
        <v>37000</v>
      </c>
      <c r="P17" s="66">
        <v>2505.55</v>
      </c>
      <c r="Q17" t="s">
        <v>414</v>
      </c>
      <c r="R17" t="s">
        <v>457</v>
      </c>
      <c r="S17" t="e">
        <f>VLOOKUP(B17,中介结果明细表!$B$4:$E$6,8,FALSE)</f>
        <v>#N/A</v>
      </c>
    </row>
    <row r="18" hidden="1" spans="1:19">
      <c r="A18">
        <v>1235</v>
      </c>
      <c r="B18" s="67">
        <v>12000000016</v>
      </c>
      <c r="C18" t="s">
        <v>429</v>
      </c>
      <c r="D18" t="s">
        <v>458</v>
      </c>
      <c r="E18" t="s">
        <v>429</v>
      </c>
      <c r="F18" t="s">
        <v>409</v>
      </c>
      <c r="G18" t="s">
        <v>459</v>
      </c>
      <c r="H18">
        <v>1</v>
      </c>
      <c r="I18" t="s">
        <v>432</v>
      </c>
      <c r="J18">
        <v>102010103</v>
      </c>
      <c r="K18" t="s">
        <v>446</v>
      </c>
      <c r="L18">
        <v>102000</v>
      </c>
      <c r="M18" t="s">
        <v>413</v>
      </c>
      <c r="O18" s="66">
        <v>47988.68</v>
      </c>
      <c r="P18" s="66">
        <v>32213.89</v>
      </c>
      <c r="Q18" t="s">
        <v>414</v>
      </c>
      <c r="R18" t="s">
        <v>460</v>
      </c>
      <c r="S18" t="e">
        <f>VLOOKUP(B18,中介结果明细表!$B$4:$E$6,8,FALSE)</f>
        <v>#N/A</v>
      </c>
    </row>
    <row r="19" hidden="1" spans="1:19">
      <c r="A19">
        <v>1235</v>
      </c>
      <c r="B19" s="67">
        <v>12000000017</v>
      </c>
      <c r="C19" t="s">
        <v>407</v>
      </c>
      <c r="D19" t="s">
        <v>461</v>
      </c>
      <c r="E19" t="s">
        <v>407</v>
      </c>
      <c r="F19" t="s">
        <v>409</v>
      </c>
      <c r="G19" t="s">
        <v>462</v>
      </c>
      <c r="H19">
        <v>1</v>
      </c>
      <c r="I19" t="s">
        <v>411</v>
      </c>
      <c r="J19">
        <v>102010114</v>
      </c>
      <c r="K19" t="s">
        <v>433</v>
      </c>
      <c r="L19">
        <v>102000</v>
      </c>
      <c r="M19" t="s">
        <v>413</v>
      </c>
      <c r="O19" s="66">
        <v>0</v>
      </c>
      <c r="P19" s="66">
        <v>0</v>
      </c>
      <c r="Q19" t="s">
        <v>434</v>
      </c>
      <c r="R19" t="s">
        <v>455</v>
      </c>
      <c r="S19" t="e">
        <f>VLOOKUP(B19,中介结果明细表!$B$4:$E$6,8,FALSE)</f>
        <v>#N/A</v>
      </c>
    </row>
    <row r="20" hidden="1" spans="1:19">
      <c r="A20">
        <v>1235</v>
      </c>
      <c r="B20" s="67">
        <v>12000000018</v>
      </c>
      <c r="C20" t="s">
        <v>429</v>
      </c>
      <c r="D20" t="s">
        <v>463</v>
      </c>
      <c r="E20" t="s">
        <v>429</v>
      </c>
      <c r="F20" t="s">
        <v>409</v>
      </c>
      <c r="G20" t="s">
        <v>462</v>
      </c>
      <c r="H20">
        <v>1</v>
      </c>
      <c r="I20" t="s">
        <v>411</v>
      </c>
      <c r="J20">
        <v>102010103</v>
      </c>
      <c r="K20" t="s">
        <v>433</v>
      </c>
      <c r="L20">
        <v>102000</v>
      </c>
      <c r="M20" t="s">
        <v>413</v>
      </c>
      <c r="O20" s="66">
        <v>0</v>
      </c>
      <c r="P20" s="66">
        <v>0</v>
      </c>
      <c r="Q20" t="s">
        <v>434</v>
      </c>
      <c r="R20" t="s">
        <v>464</v>
      </c>
      <c r="S20" t="e">
        <f>VLOOKUP(B20,中介结果明细表!$B$4:$E$6,8,FALSE)</f>
        <v>#N/A</v>
      </c>
    </row>
    <row r="21" hidden="1" spans="1:19">
      <c r="A21">
        <v>1235</v>
      </c>
      <c r="B21" s="67">
        <v>12000000019</v>
      </c>
      <c r="C21" t="s">
        <v>407</v>
      </c>
      <c r="E21" t="s">
        <v>407</v>
      </c>
      <c r="F21" t="s">
        <v>409</v>
      </c>
      <c r="G21" t="s">
        <v>465</v>
      </c>
      <c r="H21">
        <v>1</v>
      </c>
      <c r="I21" t="s">
        <v>411</v>
      </c>
      <c r="J21">
        <v>102010114</v>
      </c>
      <c r="K21" t="s">
        <v>412</v>
      </c>
      <c r="L21">
        <v>102000</v>
      </c>
      <c r="M21" t="s">
        <v>413</v>
      </c>
      <c r="O21" s="66">
        <v>27350.43</v>
      </c>
      <c r="P21" s="66">
        <v>820.51</v>
      </c>
      <c r="Q21" t="s">
        <v>414</v>
      </c>
      <c r="R21" t="s">
        <v>466</v>
      </c>
      <c r="S21" t="e">
        <f>VLOOKUP(B21,中介结果明细表!$B$4:$E$6,8,FALSE)</f>
        <v>#N/A</v>
      </c>
    </row>
    <row r="22" hidden="1" spans="1:19">
      <c r="A22">
        <v>1235</v>
      </c>
      <c r="B22" s="67">
        <v>12000000020</v>
      </c>
      <c r="C22" t="s">
        <v>429</v>
      </c>
      <c r="E22" t="s">
        <v>429</v>
      </c>
      <c r="F22" t="s">
        <v>409</v>
      </c>
      <c r="G22" t="s">
        <v>465</v>
      </c>
      <c r="H22">
        <v>1</v>
      </c>
      <c r="I22" t="s">
        <v>411</v>
      </c>
      <c r="J22">
        <v>102010103</v>
      </c>
      <c r="K22" t="s">
        <v>467</v>
      </c>
      <c r="L22">
        <v>102000</v>
      </c>
      <c r="M22" t="s">
        <v>413</v>
      </c>
      <c r="O22" s="66">
        <v>371172</v>
      </c>
      <c r="P22" s="66">
        <v>175152.22</v>
      </c>
      <c r="Q22" t="s">
        <v>414</v>
      </c>
      <c r="R22" t="s">
        <v>468</v>
      </c>
      <c r="S22" t="e">
        <f>VLOOKUP(B22,中介结果明细表!$B$4:$E$6,8,FALSE)</f>
        <v>#N/A</v>
      </c>
    </row>
    <row r="23" hidden="1" spans="1:19">
      <c r="A23">
        <v>1235</v>
      </c>
      <c r="B23" s="67">
        <v>12000000021</v>
      </c>
      <c r="C23" t="s">
        <v>438</v>
      </c>
      <c r="E23" t="s">
        <v>438</v>
      </c>
      <c r="F23" t="s">
        <v>409</v>
      </c>
      <c r="G23" t="s">
        <v>469</v>
      </c>
      <c r="H23">
        <v>1</v>
      </c>
      <c r="I23" t="s">
        <v>470</v>
      </c>
      <c r="J23">
        <v>102010113</v>
      </c>
      <c r="K23" t="s">
        <v>446</v>
      </c>
      <c r="L23">
        <v>102000</v>
      </c>
      <c r="M23" t="s">
        <v>413</v>
      </c>
      <c r="O23" s="66">
        <v>293517.85</v>
      </c>
      <c r="P23" s="66">
        <v>209289.59</v>
      </c>
      <c r="Q23" t="s">
        <v>414</v>
      </c>
      <c r="R23" t="s">
        <v>452</v>
      </c>
      <c r="S23" t="e">
        <f>VLOOKUP(B23,中介结果明细表!$B$4:$E$6,8,FALSE)</f>
        <v>#N/A</v>
      </c>
    </row>
    <row r="24" hidden="1" spans="1:19">
      <c r="A24">
        <v>1235</v>
      </c>
      <c r="B24" s="67">
        <v>12000000022</v>
      </c>
      <c r="C24" t="s">
        <v>407</v>
      </c>
      <c r="D24" t="s">
        <v>444</v>
      </c>
      <c r="E24" t="s">
        <v>407</v>
      </c>
      <c r="F24" t="s">
        <v>409</v>
      </c>
      <c r="G24" t="s">
        <v>471</v>
      </c>
      <c r="H24">
        <v>1</v>
      </c>
      <c r="I24" t="s">
        <v>472</v>
      </c>
      <c r="J24">
        <v>102010114</v>
      </c>
      <c r="K24" t="s">
        <v>412</v>
      </c>
      <c r="L24">
        <v>102000</v>
      </c>
      <c r="M24" t="s">
        <v>413</v>
      </c>
      <c r="O24" s="66">
        <v>38000</v>
      </c>
      <c r="P24" s="66">
        <v>10867</v>
      </c>
      <c r="Q24" t="s">
        <v>414</v>
      </c>
      <c r="R24" t="s">
        <v>473</v>
      </c>
      <c r="S24" t="e">
        <f>VLOOKUP(B24,中介结果明细表!$B$4:$E$6,8,FALSE)</f>
        <v>#N/A</v>
      </c>
    </row>
    <row r="25" hidden="1" spans="1:19">
      <c r="A25">
        <v>1235</v>
      </c>
      <c r="B25" s="67">
        <v>12000000023</v>
      </c>
      <c r="C25" t="s">
        <v>407</v>
      </c>
      <c r="D25" t="s">
        <v>444</v>
      </c>
      <c r="E25" t="s">
        <v>407</v>
      </c>
      <c r="F25" t="s">
        <v>409</v>
      </c>
      <c r="G25" t="s">
        <v>474</v>
      </c>
      <c r="H25">
        <v>1</v>
      </c>
      <c r="I25" t="s">
        <v>472</v>
      </c>
      <c r="J25">
        <v>102010114</v>
      </c>
      <c r="K25" t="s">
        <v>412</v>
      </c>
      <c r="L25">
        <v>102000</v>
      </c>
      <c r="M25" t="s">
        <v>413</v>
      </c>
      <c r="O25" s="66">
        <v>38000</v>
      </c>
      <c r="P25" s="66">
        <v>10867</v>
      </c>
      <c r="Q25" t="s">
        <v>414</v>
      </c>
      <c r="R25" t="s">
        <v>475</v>
      </c>
      <c r="S25" t="e">
        <f>VLOOKUP(B25,中介结果明细表!$B$4:$E$6,8,FALSE)</f>
        <v>#N/A</v>
      </c>
    </row>
    <row r="26" hidden="1" spans="1:19">
      <c r="A26">
        <v>1235</v>
      </c>
      <c r="B26" s="67">
        <v>12000000024</v>
      </c>
      <c r="C26" t="s">
        <v>429</v>
      </c>
      <c r="D26" t="s">
        <v>476</v>
      </c>
      <c r="E26" t="s">
        <v>429</v>
      </c>
      <c r="F26" t="s">
        <v>409</v>
      </c>
      <c r="G26" t="s">
        <v>477</v>
      </c>
      <c r="H26">
        <v>1</v>
      </c>
      <c r="I26" t="s">
        <v>432</v>
      </c>
      <c r="J26">
        <v>102010103</v>
      </c>
      <c r="K26" t="s">
        <v>433</v>
      </c>
      <c r="L26">
        <v>102000</v>
      </c>
      <c r="M26" t="s">
        <v>413</v>
      </c>
      <c r="O26" s="66">
        <v>0</v>
      </c>
      <c r="P26" s="66">
        <v>0</v>
      </c>
      <c r="Q26" t="s">
        <v>434</v>
      </c>
      <c r="R26" t="s">
        <v>478</v>
      </c>
      <c r="S26" t="e">
        <f>VLOOKUP(B26,中介结果明细表!$B$4:$E$6,8,FALSE)</f>
        <v>#N/A</v>
      </c>
    </row>
    <row r="27" hidden="1" spans="1:19">
      <c r="A27">
        <v>1235</v>
      </c>
      <c r="B27" s="67">
        <v>12000000025</v>
      </c>
      <c r="C27" t="s">
        <v>429</v>
      </c>
      <c r="D27" t="s">
        <v>479</v>
      </c>
      <c r="E27" t="s">
        <v>429</v>
      </c>
      <c r="F27" t="s">
        <v>409</v>
      </c>
      <c r="G27" t="s">
        <v>480</v>
      </c>
      <c r="H27">
        <v>1</v>
      </c>
      <c r="I27" t="s">
        <v>432</v>
      </c>
      <c r="J27">
        <v>102010103</v>
      </c>
      <c r="K27" t="s">
        <v>481</v>
      </c>
      <c r="L27">
        <v>102000</v>
      </c>
      <c r="M27" t="s">
        <v>413</v>
      </c>
      <c r="O27" s="66">
        <v>206743</v>
      </c>
      <c r="P27" s="66">
        <v>154379.54</v>
      </c>
      <c r="Q27" t="s">
        <v>414</v>
      </c>
      <c r="R27" t="s">
        <v>482</v>
      </c>
      <c r="S27" t="e">
        <f>VLOOKUP(B27,中介结果明细表!$B$4:$E$6,8,FALSE)</f>
        <v>#N/A</v>
      </c>
    </row>
    <row r="28" hidden="1" spans="1:19">
      <c r="A28">
        <v>1235</v>
      </c>
      <c r="B28" s="67">
        <v>12000000026</v>
      </c>
      <c r="C28" t="s">
        <v>429</v>
      </c>
      <c r="D28" t="s">
        <v>483</v>
      </c>
      <c r="E28" t="s">
        <v>429</v>
      </c>
      <c r="F28" t="s">
        <v>409</v>
      </c>
      <c r="G28" t="s">
        <v>484</v>
      </c>
      <c r="H28">
        <v>1</v>
      </c>
      <c r="I28" t="s">
        <v>432</v>
      </c>
      <c r="J28">
        <v>102010103</v>
      </c>
      <c r="K28" t="s">
        <v>433</v>
      </c>
      <c r="L28">
        <v>102000</v>
      </c>
      <c r="M28" t="s">
        <v>413</v>
      </c>
      <c r="O28" s="66">
        <v>0</v>
      </c>
      <c r="P28" s="66">
        <v>0</v>
      </c>
      <c r="Q28" t="s">
        <v>434</v>
      </c>
      <c r="R28" t="s">
        <v>485</v>
      </c>
      <c r="S28" t="e">
        <f>VLOOKUP(B28,中介结果明细表!$B$4:$E$6,8,FALSE)</f>
        <v>#N/A</v>
      </c>
    </row>
    <row r="29" hidden="1" spans="1:19">
      <c r="A29">
        <v>1235</v>
      </c>
      <c r="B29" s="67">
        <v>12000000027</v>
      </c>
      <c r="C29" t="s">
        <v>429</v>
      </c>
      <c r="D29" t="s">
        <v>486</v>
      </c>
      <c r="E29" t="s">
        <v>429</v>
      </c>
      <c r="F29" t="s">
        <v>409</v>
      </c>
      <c r="G29" t="s">
        <v>484</v>
      </c>
      <c r="H29">
        <v>1</v>
      </c>
      <c r="I29" t="s">
        <v>432</v>
      </c>
      <c r="J29">
        <v>102010103</v>
      </c>
      <c r="K29" t="s">
        <v>433</v>
      </c>
      <c r="L29">
        <v>102000</v>
      </c>
      <c r="M29" t="s">
        <v>413</v>
      </c>
      <c r="O29" s="66">
        <v>0</v>
      </c>
      <c r="P29" s="66">
        <v>0</v>
      </c>
      <c r="Q29" t="s">
        <v>434</v>
      </c>
      <c r="R29" t="s">
        <v>487</v>
      </c>
      <c r="S29" t="e">
        <f>VLOOKUP(B29,中介结果明细表!$B$4:$E$6,8,FALSE)</f>
        <v>#N/A</v>
      </c>
    </row>
    <row r="30" hidden="1" spans="1:19">
      <c r="A30">
        <v>1235</v>
      </c>
      <c r="B30" s="67">
        <v>12000000028</v>
      </c>
      <c r="C30" t="s">
        <v>429</v>
      </c>
      <c r="D30" t="s">
        <v>488</v>
      </c>
      <c r="E30" t="s">
        <v>429</v>
      </c>
      <c r="F30" t="s">
        <v>409</v>
      </c>
      <c r="G30" t="s">
        <v>484</v>
      </c>
      <c r="H30">
        <v>1</v>
      </c>
      <c r="I30" t="s">
        <v>432</v>
      </c>
      <c r="J30">
        <v>102010103</v>
      </c>
      <c r="K30" t="s">
        <v>481</v>
      </c>
      <c r="L30">
        <v>102000</v>
      </c>
      <c r="M30" t="s">
        <v>413</v>
      </c>
      <c r="O30" s="66">
        <v>15547</v>
      </c>
      <c r="P30" s="66">
        <v>11860.62</v>
      </c>
      <c r="Q30" t="s">
        <v>414</v>
      </c>
      <c r="R30" t="s">
        <v>415</v>
      </c>
      <c r="S30" t="e">
        <f>VLOOKUP(B30,中介结果明细表!$B$4:$E$6,8,FALSE)</f>
        <v>#N/A</v>
      </c>
    </row>
    <row r="31" hidden="1" spans="1:19">
      <c r="A31">
        <v>1235</v>
      </c>
      <c r="B31" s="67">
        <v>12000000029</v>
      </c>
      <c r="C31" t="s">
        <v>429</v>
      </c>
      <c r="D31" t="s">
        <v>489</v>
      </c>
      <c r="E31" t="s">
        <v>429</v>
      </c>
      <c r="F31" t="s">
        <v>409</v>
      </c>
      <c r="G31" t="s">
        <v>484</v>
      </c>
      <c r="H31">
        <v>1</v>
      </c>
      <c r="I31" t="s">
        <v>432</v>
      </c>
      <c r="J31">
        <v>102010103</v>
      </c>
      <c r="K31" t="s">
        <v>481</v>
      </c>
      <c r="L31">
        <v>102000</v>
      </c>
      <c r="M31" t="s">
        <v>413</v>
      </c>
      <c r="O31" s="66">
        <v>39628</v>
      </c>
      <c r="P31" s="66">
        <v>30231.68</v>
      </c>
      <c r="Q31" t="s">
        <v>414</v>
      </c>
      <c r="R31" t="s">
        <v>490</v>
      </c>
      <c r="S31" t="e">
        <f>VLOOKUP(B31,中介结果明细表!$B$4:$E$6,8,FALSE)</f>
        <v>#N/A</v>
      </c>
    </row>
    <row r="32" hidden="1" spans="1:19">
      <c r="A32">
        <v>1235</v>
      </c>
      <c r="B32" s="67">
        <v>12000000030</v>
      </c>
      <c r="C32" t="s">
        <v>429</v>
      </c>
      <c r="D32" t="s">
        <v>491</v>
      </c>
      <c r="E32" t="s">
        <v>429</v>
      </c>
      <c r="F32" t="s">
        <v>409</v>
      </c>
      <c r="G32" t="s">
        <v>484</v>
      </c>
      <c r="H32">
        <v>1</v>
      </c>
      <c r="I32" t="s">
        <v>432</v>
      </c>
      <c r="J32">
        <v>102010103</v>
      </c>
      <c r="K32" t="s">
        <v>481</v>
      </c>
      <c r="L32">
        <v>102000</v>
      </c>
      <c r="M32" t="s">
        <v>413</v>
      </c>
      <c r="O32" s="66">
        <v>31338</v>
      </c>
      <c r="P32" s="66">
        <v>23907.4</v>
      </c>
      <c r="Q32" t="s">
        <v>414</v>
      </c>
      <c r="R32" t="s">
        <v>490</v>
      </c>
      <c r="S32" t="e">
        <f>VLOOKUP(B32,中介结果明细表!$B$4:$E$6,8,FALSE)</f>
        <v>#N/A</v>
      </c>
    </row>
    <row r="33" hidden="1" spans="1:19">
      <c r="A33">
        <v>1235</v>
      </c>
      <c r="B33" s="67">
        <v>12000000031</v>
      </c>
      <c r="C33" t="s">
        <v>429</v>
      </c>
      <c r="D33" t="s">
        <v>492</v>
      </c>
      <c r="E33" t="s">
        <v>429</v>
      </c>
      <c r="F33" t="s">
        <v>409</v>
      </c>
      <c r="G33" t="s">
        <v>484</v>
      </c>
      <c r="H33">
        <v>1</v>
      </c>
      <c r="I33" t="s">
        <v>432</v>
      </c>
      <c r="J33">
        <v>102010103</v>
      </c>
      <c r="K33" t="s">
        <v>481</v>
      </c>
      <c r="L33">
        <v>102000</v>
      </c>
      <c r="M33" t="s">
        <v>413</v>
      </c>
      <c r="O33" s="66">
        <v>24129</v>
      </c>
      <c r="P33" s="66">
        <v>18407.81</v>
      </c>
      <c r="Q33" t="s">
        <v>414</v>
      </c>
      <c r="R33" t="s">
        <v>482</v>
      </c>
      <c r="S33" t="e">
        <f>VLOOKUP(B33,中介结果明细表!$B$4:$E$6,8,FALSE)</f>
        <v>#N/A</v>
      </c>
    </row>
    <row r="34" spans="1:19">
      <c r="A34">
        <v>1235</v>
      </c>
      <c r="B34" s="67">
        <v>12000000032</v>
      </c>
      <c r="C34" t="s">
        <v>407</v>
      </c>
      <c r="D34" t="s">
        <v>493</v>
      </c>
      <c r="E34" t="s">
        <v>407</v>
      </c>
      <c r="F34" t="s">
        <v>409</v>
      </c>
      <c r="G34" t="s">
        <v>484</v>
      </c>
      <c r="H34">
        <v>1</v>
      </c>
      <c r="I34" t="s">
        <v>432</v>
      </c>
      <c r="J34">
        <v>102010114</v>
      </c>
      <c r="K34" t="s">
        <v>412</v>
      </c>
      <c r="L34">
        <v>102000</v>
      </c>
      <c r="M34" t="s">
        <v>413</v>
      </c>
      <c r="O34" s="66">
        <v>6000</v>
      </c>
      <c r="P34" s="66">
        <v>2443.28</v>
      </c>
      <c r="Q34" t="s">
        <v>414</v>
      </c>
      <c r="R34" t="s">
        <v>415</v>
      </c>
      <c r="S34" t="e">
        <f>VLOOKUP(B34,中介结果明细表!$B$4:$E$6,8,FALSE)</f>
        <v>#N/A</v>
      </c>
    </row>
    <row r="35" hidden="1" spans="1:19">
      <c r="A35">
        <v>1235</v>
      </c>
      <c r="B35" s="67">
        <v>12000000033</v>
      </c>
      <c r="C35" t="s">
        <v>407</v>
      </c>
      <c r="D35" t="s">
        <v>494</v>
      </c>
      <c r="E35" t="s">
        <v>407</v>
      </c>
      <c r="F35" t="s">
        <v>409</v>
      </c>
      <c r="G35" t="s">
        <v>484</v>
      </c>
      <c r="H35">
        <v>1</v>
      </c>
      <c r="I35" t="s">
        <v>432</v>
      </c>
      <c r="J35">
        <v>102010114</v>
      </c>
      <c r="K35" t="s">
        <v>412</v>
      </c>
      <c r="L35">
        <v>102000</v>
      </c>
      <c r="M35" t="s">
        <v>413</v>
      </c>
      <c r="O35" s="66">
        <v>6000</v>
      </c>
      <c r="P35" s="66">
        <v>2443.28</v>
      </c>
      <c r="Q35" t="s">
        <v>414</v>
      </c>
      <c r="R35" t="s">
        <v>475</v>
      </c>
      <c r="S35" t="e">
        <f>VLOOKUP(B35,中介结果明细表!$B$4:$E$6,8,FALSE)</f>
        <v>#N/A</v>
      </c>
    </row>
    <row r="36" hidden="1" spans="1:19">
      <c r="A36">
        <v>1235</v>
      </c>
      <c r="B36" s="67">
        <v>12000000034</v>
      </c>
      <c r="C36" t="s">
        <v>407</v>
      </c>
      <c r="D36" t="s">
        <v>444</v>
      </c>
      <c r="E36" t="s">
        <v>407</v>
      </c>
      <c r="F36" t="s">
        <v>409</v>
      </c>
      <c r="G36" t="s">
        <v>495</v>
      </c>
      <c r="H36">
        <v>1</v>
      </c>
      <c r="I36" t="s">
        <v>432</v>
      </c>
      <c r="J36">
        <v>102010114</v>
      </c>
      <c r="K36" t="s">
        <v>496</v>
      </c>
      <c r="L36">
        <v>102000</v>
      </c>
      <c r="M36" t="s">
        <v>413</v>
      </c>
      <c r="O36" s="66">
        <v>35000</v>
      </c>
      <c r="P36" s="66">
        <v>14724.33</v>
      </c>
      <c r="Q36" t="s">
        <v>414</v>
      </c>
      <c r="R36" t="s">
        <v>457</v>
      </c>
      <c r="S36" t="e">
        <f>VLOOKUP(B36,中介结果明细表!$B$4:$E$6,8,FALSE)</f>
        <v>#N/A</v>
      </c>
    </row>
    <row r="37" hidden="1" spans="1:19">
      <c r="A37">
        <v>1235</v>
      </c>
      <c r="B37" s="67">
        <v>12000000035</v>
      </c>
      <c r="C37" t="s">
        <v>407</v>
      </c>
      <c r="D37" t="s">
        <v>444</v>
      </c>
      <c r="E37" t="s">
        <v>407</v>
      </c>
      <c r="F37" t="s">
        <v>409</v>
      </c>
      <c r="G37" t="s">
        <v>495</v>
      </c>
      <c r="H37">
        <v>1</v>
      </c>
      <c r="I37" t="s">
        <v>432</v>
      </c>
      <c r="J37">
        <v>102010114</v>
      </c>
      <c r="K37" t="s">
        <v>496</v>
      </c>
      <c r="L37">
        <v>102000</v>
      </c>
      <c r="M37" t="s">
        <v>413</v>
      </c>
      <c r="O37" s="66">
        <v>35000</v>
      </c>
      <c r="P37" s="66">
        <v>14724.33</v>
      </c>
      <c r="Q37" t="s">
        <v>414</v>
      </c>
      <c r="R37" t="s">
        <v>457</v>
      </c>
      <c r="S37" t="e">
        <f>VLOOKUP(B37,中介结果明细表!$B$4:$E$6,8,FALSE)</f>
        <v>#N/A</v>
      </c>
    </row>
    <row r="38" hidden="1" spans="1:19">
      <c r="A38">
        <v>1235</v>
      </c>
      <c r="B38" s="67">
        <v>12000000036</v>
      </c>
      <c r="C38" t="s">
        <v>407</v>
      </c>
      <c r="D38" t="s">
        <v>441</v>
      </c>
      <c r="E38" t="s">
        <v>407</v>
      </c>
      <c r="F38" t="s">
        <v>409</v>
      </c>
      <c r="G38" t="s">
        <v>497</v>
      </c>
      <c r="H38">
        <v>1</v>
      </c>
      <c r="I38" t="s">
        <v>432</v>
      </c>
      <c r="J38">
        <v>102010114</v>
      </c>
      <c r="K38" t="s">
        <v>496</v>
      </c>
      <c r="L38">
        <v>102000</v>
      </c>
      <c r="M38" t="s">
        <v>413</v>
      </c>
      <c r="O38" s="66">
        <v>37000</v>
      </c>
      <c r="P38" s="66">
        <v>16313.39</v>
      </c>
      <c r="Q38" t="s">
        <v>414</v>
      </c>
      <c r="R38" t="s">
        <v>457</v>
      </c>
      <c r="S38" t="e">
        <f>VLOOKUP(B38,中介结果明细表!$B$4:$E$6,8,FALSE)</f>
        <v>#N/A</v>
      </c>
    </row>
    <row r="39" hidden="1" spans="1:19">
      <c r="A39">
        <v>1235</v>
      </c>
      <c r="B39" s="67">
        <v>12000000037</v>
      </c>
      <c r="C39" t="s">
        <v>420</v>
      </c>
      <c r="D39" t="s">
        <v>425</v>
      </c>
      <c r="E39" t="s">
        <v>420</v>
      </c>
      <c r="F39" t="s">
        <v>498</v>
      </c>
      <c r="G39" t="s">
        <v>498</v>
      </c>
      <c r="H39">
        <v>1</v>
      </c>
      <c r="I39" t="s">
        <v>411</v>
      </c>
      <c r="J39">
        <v>102010113</v>
      </c>
      <c r="K39" t="s">
        <v>427</v>
      </c>
      <c r="L39">
        <v>102000</v>
      </c>
      <c r="M39" t="s">
        <v>413</v>
      </c>
      <c r="O39" s="66">
        <v>18674.05</v>
      </c>
      <c r="P39" s="66">
        <v>560.22</v>
      </c>
      <c r="Q39" t="s">
        <v>414</v>
      </c>
      <c r="R39" t="s">
        <v>475</v>
      </c>
      <c r="S39" t="e">
        <f>VLOOKUP(B39,中介结果明细表!$B$4:$E$6,8,FALSE)</f>
        <v>#N/A</v>
      </c>
    </row>
    <row r="40" hidden="1" spans="1:19">
      <c r="A40">
        <v>1235</v>
      </c>
      <c r="B40" s="67">
        <v>12000000038</v>
      </c>
      <c r="C40" t="s">
        <v>429</v>
      </c>
      <c r="D40" t="s">
        <v>486</v>
      </c>
      <c r="E40" t="s">
        <v>486</v>
      </c>
      <c r="F40" t="s">
        <v>499</v>
      </c>
      <c r="G40" t="s">
        <v>499</v>
      </c>
      <c r="H40">
        <v>1</v>
      </c>
      <c r="I40" t="s">
        <v>432</v>
      </c>
      <c r="J40">
        <v>102010103</v>
      </c>
      <c r="K40" t="s">
        <v>500</v>
      </c>
      <c r="L40">
        <v>102000</v>
      </c>
      <c r="M40" t="s">
        <v>413</v>
      </c>
      <c r="O40" s="66">
        <v>147971.21</v>
      </c>
      <c r="P40" s="66">
        <v>124846.61</v>
      </c>
      <c r="Q40" t="s">
        <v>414</v>
      </c>
      <c r="R40" t="s">
        <v>482</v>
      </c>
      <c r="S40" t="e">
        <f>VLOOKUP(B40,中介结果明细表!$B$4:$E$6,8,FALSE)</f>
        <v>#N/A</v>
      </c>
    </row>
    <row r="41" hidden="1" spans="1:19">
      <c r="A41">
        <v>1235</v>
      </c>
      <c r="B41" s="67">
        <v>12000000039</v>
      </c>
      <c r="C41" t="s">
        <v>501</v>
      </c>
      <c r="D41" t="s">
        <v>502</v>
      </c>
      <c r="E41" t="s">
        <v>501</v>
      </c>
      <c r="F41" t="s">
        <v>503</v>
      </c>
      <c r="G41" t="s">
        <v>504</v>
      </c>
      <c r="H41">
        <v>1</v>
      </c>
      <c r="I41" t="s">
        <v>411</v>
      </c>
      <c r="J41">
        <v>1029004</v>
      </c>
      <c r="K41" t="s">
        <v>505</v>
      </c>
      <c r="L41">
        <v>102000</v>
      </c>
      <c r="M41" t="s">
        <v>413</v>
      </c>
      <c r="O41" s="66">
        <v>0</v>
      </c>
      <c r="P41" s="66">
        <v>0</v>
      </c>
      <c r="Q41" t="s">
        <v>434</v>
      </c>
      <c r="R41" t="s">
        <v>506</v>
      </c>
      <c r="S41" t="e">
        <f>VLOOKUP(B41,中介结果明细表!$B$4:$E$6,8,FALSE)</f>
        <v>#N/A</v>
      </c>
    </row>
    <row r="42" hidden="1" spans="1:19">
      <c r="A42">
        <v>1235</v>
      </c>
      <c r="B42" s="67">
        <v>12000000040</v>
      </c>
      <c r="C42" t="s">
        <v>501</v>
      </c>
      <c r="D42" t="s">
        <v>507</v>
      </c>
      <c r="E42" t="s">
        <v>501</v>
      </c>
      <c r="F42" t="s">
        <v>503</v>
      </c>
      <c r="G42" t="s">
        <v>449</v>
      </c>
      <c r="H42">
        <v>1</v>
      </c>
      <c r="I42" t="s">
        <v>508</v>
      </c>
      <c r="J42">
        <v>1029004</v>
      </c>
      <c r="K42" t="s">
        <v>505</v>
      </c>
      <c r="L42">
        <v>102000</v>
      </c>
      <c r="M42" t="s">
        <v>413</v>
      </c>
      <c r="O42" s="66">
        <v>0</v>
      </c>
      <c r="P42" s="66">
        <v>0</v>
      </c>
      <c r="Q42" t="s">
        <v>434</v>
      </c>
      <c r="R42" t="s">
        <v>455</v>
      </c>
      <c r="S42" t="e">
        <f>VLOOKUP(B42,中介结果明细表!$B$4:$E$6,8,FALSE)</f>
        <v>#N/A</v>
      </c>
    </row>
    <row r="43" hidden="1" spans="1:19">
      <c r="A43">
        <v>1235</v>
      </c>
      <c r="B43" s="67">
        <v>12000000041</v>
      </c>
      <c r="C43" t="s">
        <v>501</v>
      </c>
      <c r="D43" t="s">
        <v>509</v>
      </c>
      <c r="E43" t="s">
        <v>501</v>
      </c>
      <c r="F43" t="s">
        <v>503</v>
      </c>
      <c r="G43" t="s">
        <v>510</v>
      </c>
      <c r="H43">
        <v>1</v>
      </c>
      <c r="I43" t="s">
        <v>508</v>
      </c>
      <c r="J43">
        <v>1029004</v>
      </c>
      <c r="K43" t="s">
        <v>446</v>
      </c>
      <c r="L43">
        <v>102000</v>
      </c>
      <c r="M43" t="s">
        <v>413</v>
      </c>
      <c r="O43" s="66">
        <v>115606.66</v>
      </c>
      <c r="P43" s="66">
        <v>3468.2</v>
      </c>
      <c r="Q43" t="s">
        <v>414</v>
      </c>
      <c r="R43" t="s">
        <v>460</v>
      </c>
      <c r="S43" t="e">
        <f>VLOOKUP(B43,中介结果明细表!$B$4:$E$6,8,FALSE)</f>
        <v>#N/A</v>
      </c>
    </row>
    <row r="44" hidden="1" spans="1:19">
      <c r="A44">
        <v>1235</v>
      </c>
      <c r="B44" s="67">
        <v>12000000042</v>
      </c>
      <c r="C44" t="s">
        <v>501</v>
      </c>
      <c r="D44" t="s">
        <v>511</v>
      </c>
      <c r="E44" t="s">
        <v>501</v>
      </c>
      <c r="F44" t="s">
        <v>503</v>
      </c>
      <c r="G44" t="s">
        <v>454</v>
      </c>
      <c r="H44">
        <v>1</v>
      </c>
      <c r="I44" t="s">
        <v>508</v>
      </c>
      <c r="J44">
        <v>1029004</v>
      </c>
      <c r="K44" t="s">
        <v>481</v>
      </c>
      <c r="L44">
        <v>102000</v>
      </c>
      <c r="M44" t="s">
        <v>413</v>
      </c>
      <c r="O44" s="66">
        <v>291896.8</v>
      </c>
      <c r="P44" s="66">
        <v>0</v>
      </c>
      <c r="Q44" t="s">
        <v>414</v>
      </c>
      <c r="R44" t="s">
        <v>512</v>
      </c>
      <c r="S44" t="e">
        <f>VLOOKUP(B44,中介结果明细表!$B$4:$E$6,8,FALSE)</f>
        <v>#N/A</v>
      </c>
    </row>
    <row r="45" hidden="1" spans="1:19">
      <c r="A45">
        <v>1235</v>
      </c>
      <c r="B45" s="67">
        <v>12000000043</v>
      </c>
      <c r="C45" t="s">
        <v>501</v>
      </c>
      <c r="D45" t="s">
        <v>513</v>
      </c>
      <c r="E45" t="s">
        <v>501</v>
      </c>
      <c r="F45" t="s">
        <v>503</v>
      </c>
      <c r="G45" t="s">
        <v>445</v>
      </c>
      <c r="H45">
        <v>1</v>
      </c>
      <c r="I45" t="s">
        <v>508</v>
      </c>
      <c r="J45">
        <v>1029004</v>
      </c>
      <c r="K45" t="s">
        <v>427</v>
      </c>
      <c r="L45">
        <v>102000</v>
      </c>
      <c r="M45" t="s">
        <v>413</v>
      </c>
      <c r="O45" s="66">
        <v>29468.24</v>
      </c>
      <c r="P45" s="66">
        <v>884.05</v>
      </c>
      <c r="Q45" t="s">
        <v>414</v>
      </c>
      <c r="R45" t="s">
        <v>424</v>
      </c>
      <c r="S45" t="e">
        <f>VLOOKUP(B45,中介结果明细表!$B$4:$E$6,8,FALSE)</f>
        <v>#N/A</v>
      </c>
    </row>
    <row r="46" hidden="1" spans="1:19">
      <c r="A46">
        <v>1235</v>
      </c>
      <c r="B46" s="67">
        <v>12000000044</v>
      </c>
      <c r="C46" t="s">
        <v>501</v>
      </c>
      <c r="D46" t="s">
        <v>514</v>
      </c>
      <c r="E46" t="s">
        <v>501</v>
      </c>
      <c r="F46" t="s">
        <v>503</v>
      </c>
      <c r="G46" t="s">
        <v>454</v>
      </c>
      <c r="H46">
        <v>1</v>
      </c>
      <c r="I46" t="s">
        <v>508</v>
      </c>
      <c r="J46">
        <v>1029004</v>
      </c>
      <c r="K46" t="s">
        <v>481</v>
      </c>
      <c r="L46">
        <v>102000</v>
      </c>
      <c r="M46" t="s">
        <v>413</v>
      </c>
      <c r="O46" s="66">
        <v>142451.37</v>
      </c>
      <c r="P46" s="66">
        <v>0</v>
      </c>
      <c r="Q46" t="s">
        <v>414</v>
      </c>
      <c r="R46" t="s">
        <v>415</v>
      </c>
      <c r="S46" t="e">
        <f>VLOOKUP(B46,中介结果明细表!$B$4:$E$6,8,FALSE)</f>
        <v>#N/A</v>
      </c>
    </row>
    <row r="47" hidden="1" spans="1:19">
      <c r="A47">
        <v>1235</v>
      </c>
      <c r="B47" s="67">
        <v>12000000045</v>
      </c>
      <c r="C47" t="s">
        <v>515</v>
      </c>
      <c r="D47" t="s">
        <v>516</v>
      </c>
      <c r="E47" t="s">
        <v>516</v>
      </c>
      <c r="F47" t="s">
        <v>517</v>
      </c>
      <c r="G47" t="s">
        <v>517</v>
      </c>
      <c r="H47">
        <v>1</v>
      </c>
      <c r="I47" t="s">
        <v>432</v>
      </c>
      <c r="J47">
        <v>102010113</v>
      </c>
      <c r="K47" t="s">
        <v>518</v>
      </c>
      <c r="L47">
        <v>102000</v>
      </c>
      <c r="M47" t="s">
        <v>413</v>
      </c>
      <c r="O47" s="66">
        <v>12897.12</v>
      </c>
      <c r="P47" s="66">
        <v>8813.92</v>
      </c>
      <c r="Q47" t="s">
        <v>414</v>
      </c>
      <c r="R47" t="s">
        <v>482</v>
      </c>
      <c r="S47" t="e">
        <f>VLOOKUP(B47,中介结果明细表!$B$4:$E$6,8,FALSE)</f>
        <v>#N/A</v>
      </c>
    </row>
    <row r="48" hidden="1" spans="1:19">
      <c r="A48">
        <v>1235</v>
      </c>
      <c r="B48" s="67">
        <v>12000000046</v>
      </c>
      <c r="C48" t="s">
        <v>515</v>
      </c>
      <c r="D48" t="s">
        <v>519</v>
      </c>
      <c r="E48" t="s">
        <v>519</v>
      </c>
      <c r="F48" t="s">
        <v>520</v>
      </c>
      <c r="G48" t="s">
        <v>520</v>
      </c>
      <c r="H48">
        <v>1</v>
      </c>
      <c r="I48" t="s">
        <v>432</v>
      </c>
      <c r="J48">
        <v>102010113</v>
      </c>
      <c r="K48" t="s">
        <v>521</v>
      </c>
      <c r="L48">
        <v>102000</v>
      </c>
      <c r="M48" t="s">
        <v>413</v>
      </c>
      <c r="O48" s="66">
        <v>13178.9</v>
      </c>
      <c r="P48" s="66">
        <v>9095.28</v>
      </c>
      <c r="Q48" t="s">
        <v>414</v>
      </c>
      <c r="R48" t="s">
        <v>522</v>
      </c>
      <c r="S48" t="e">
        <f>VLOOKUP(B48,中介结果明细表!$B$4:$E$6,8,FALSE)</f>
        <v>#N/A</v>
      </c>
    </row>
    <row r="49" hidden="1" spans="1:19">
      <c r="A49">
        <v>1235</v>
      </c>
      <c r="B49" s="67">
        <v>12000000047</v>
      </c>
      <c r="C49" t="s">
        <v>407</v>
      </c>
      <c r="D49" t="s">
        <v>523</v>
      </c>
      <c r="E49" t="s">
        <v>523</v>
      </c>
      <c r="F49" t="s">
        <v>524</v>
      </c>
      <c r="G49" t="s">
        <v>524</v>
      </c>
      <c r="H49">
        <v>1</v>
      </c>
      <c r="I49" t="s">
        <v>443</v>
      </c>
      <c r="J49">
        <v>102010114</v>
      </c>
      <c r="K49" t="s">
        <v>525</v>
      </c>
      <c r="L49">
        <v>102000</v>
      </c>
      <c r="M49" t="s">
        <v>413</v>
      </c>
      <c r="O49" s="66">
        <v>0</v>
      </c>
      <c r="P49" s="66">
        <v>0</v>
      </c>
      <c r="Q49" t="s">
        <v>434</v>
      </c>
      <c r="R49" t="s">
        <v>437</v>
      </c>
      <c r="S49" t="e">
        <f>VLOOKUP(B49,中介结果明细表!$B$4:$E$6,8,FALSE)</f>
        <v>#N/A</v>
      </c>
    </row>
    <row r="50" hidden="1" spans="1:19">
      <c r="A50">
        <v>1235</v>
      </c>
      <c r="B50" s="67">
        <v>12000000048</v>
      </c>
      <c r="C50" t="s">
        <v>526</v>
      </c>
      <c r="D50" t="s">
        <v>527</v>
      </c>
      <c r="E50" t="s">
        <v>527</v>
      </c>
      <c r="F50" t="s">
        <v>528</v>
      </c>
      <c r="G50" t="s">
        <v>528</v>
      </c>
      <c r="H50">
        <v>1</v>
      </c>
      <c r="I50" t="s">
        <v>508</v>
      </c>
      <c r="J50">
        <v>1029004</v>
      </c>
      <c r="K50" t="s">
        <v>529</v>
      </c>
      <c r="L50">
        <v>102000</v>
      </c>
      <c r="M50" t="s">
        <v>413</v>
      </c>
      <c r="O50" s="66">
        <v>0</v>
      </c>
      <c r="P50" s="66">
        <v>0</v>
      </c>
      <c r="Q50" t="s">
        <v>414</v>
      </c>
      <c r="R50" t="s">
        <v>464</v>
      </c>
      <c r="S50" t="e">
        <f>VLOOKUP(B50,中介结果明细表!$B$4:$E$6,8,FALSE)</f>
        <v>#N/A</v>
      </c>
    </row>
    <row r="51" hidden="1" spans="1:19">
      <c r="A51">
        <v>1235</v>
      </c>
      <c r="B51" s="67">
        <v>12000000049</v>
      </c>
      <c r="C51" t="s">
        <v>501</v>
      </c>
      <c r="D51" t="s">
        <v>530</v>
      </c>
      <c r="E51" t="s">
        <v>530</v>
      </c>
      <c r="F51" t="s">
        <v>531</v>
      </c>
      <c r="G51" t="s">
        <v>531</v>
      </c>
      <c r="H51">
        <v>1</v>
      </c>
      <c r="I51" t="s">
        <v>508</v>
      </c>
      <c r="J51">
        <v>1029004</v>
      </c>
      <c r="K51" t="s">
        <v>529</v>
      </c>
      <c r="L51">
        <v>102000</v>
      </c>
      <c r="M51" t="s">
        <v>413</v>
      </c>
      <c r="O51" s="66">
        <v>0</v>
      </c>
      <c r="P51" s="66">
        <v>0</v>
      </c>
      <c r="Q51" t="s">
        <v>434</v>
      </c>
      <c r="R51" t="s">
        <v>487</v>
      </c>
      <c r="S51" t="e">
        <f>VLOOKUP(B51,中介结果明细表!$B$4:$E$6,8,FALSE)</f>
        <v>#N/A</v>
      </c>
    </row>
    <row r="52" hidden="1" spans="1:19">
      <c r="A52">
        <v>1235</v>
      </c>
      <c r="B52" s="67">
        <v>12000000050</v>
      </c>
      <c r="C52" t="s">
        <v>429</v>
      </c>
      <c r="D52" t="s">
        <v>532</v>
      </c>
      <c r="E52" t="s">
        <v>532</v>
      </c>
      <c r="F52" t="s">
        <v>533</v>
      </c>
      <c r="G52" t="s">
        <v>533</v>
      </c>
      <c r="H52">
        <v>1</v>
      </c>
      <c r="I52" t="s">
        <v>432</v>
      </c>
      <c r="J52">
        <v>102010103</v>
      </c>
      <c r="K52" t="s">
        <v>534</v>
      </c>
      <c r="L52">
        <v>102000</v>
      </c>
      <c r="M52" t="s">
        <v>413</v>
      </c>
      <c r="O52" s="66">
        <v>133313.18</v>
      </c>
      <c r="P52" s="66">
        <v>120381.8</v>
      </c>
      <c r="Q52" t="s">
        <v>414</v>
      </c>
      <c r="R52" t="s">
        <v>447</v>
      </c>
      <c r="S52" t="e">
        <f>VLOOKUP(B52,中介结果明细表!$B$4:$E$6,8,FALSE)</f>
        <v>#N/A</v>
      </c>
    </row>
    <row r="53" hidden="1" spans="1:19">
      <c r="A53">
        <v>1235</v>
      </c>
      <c r="B53" s="67">
        <v>12000000051</v>
      </c>
      <c r="C53" t="s">
        <v>535</v>
      </c>
      <c r="D53" t="s">
        <v>536</v>
      </c>
      <c r="E53" t="s">
        <v>536</v>
      </c>
      <c r="F53" t="s">
        <v>537</v>
      </c>
      <c r="G53" t="s">
        <v>537</v>
      </c>
      <c r="H53">
        <v>1</v>
      </c>
      <c r="I53" t="s">
        <v>508</v>
      </c>
      <c r="J53">
        <v>1029004</v>
      </c>
      <c r="K53" t="s">
        <v>538</v>
      </c>
      <c r="L53">
        <v>102000</v>
      </c>
      <c r="M53" t="s">
        <v>413</v>
      </c>
      <c r="O53" s="66">
        <v>0</v>
      </c>
      <c r="P53" s="66">
        <v>0</v>
      </c>
      <c r="Q53" t="s">
        <v>414</v>
      </c>
      <c r="R53" t="s">
        <v>437</v>
      </c>
      <c r="S53" t="e">
        <f>VLOOKUP(B53,中介结果明细表!$B$4:$E$6,8,FALSE)</f>
        <v>#N/A</v>
      </c>
    </row>
    <row r="54" hidden="1" spans="1:19">
      <c r="A54">
        <v>1235</v>
      </c>
      <c r="B54" s="67">
        <v>12000000052</v>
      </c>
      <c r="C54" t="s">
        <v>501</v>
      </c>
      <c r="D54" t="s">
        <v>539</v>
      </c>
      <c r="E54" t="s">
        <v>501</v>
      </c>
      <c r="F54" t="s">
        <v>540</v>
      </c>
      <c r="G54" t="s">
        <v>540</v>
      </c>
      <c r="H54">
        <v>1</v>
      </c>
      <c r="I54" t="s">
        <v>508</v>
      </c>
      <c r="J54">
        <v>1029004</v>
      </c>
      <c r="K54" t="s">
        <v>538</v>
      </c>
      <c r="L54">
        <v>102000</v>
      </c>
      <c r="M54" t="s">
        <v>413</v>
      </c>
      <c r="O54" s="66">
        <v>0</v>
      </c>
      <c r="P54" s="66">
        <v>0</v>
      </c>
      <c r="Q54" t="s">
        <v>434</v>
      </c>
      <c r="R54" t="s">
        <v>437</v>
      </c>
      <c r="S54" t="e">
        <f>VLOOKUP(B54,中介结果明细表!$B$4:$E$6,8,FALSE)</f>
        <v>#N/A</v>
      </c>
    </row>
    <row r="55" hidden="1" spans="1:19">
      <c r="A55">
        <v>1235</v>
      </c>
      <c r="B55" s="67">
        <v>12000000053</v>
      </c>
      <c r="C55" t="s">
        <v>501</v>
      </c>
      <c r="D55" t="s">
        <v>541</v>
      </c>
      <c r="E55" t="s">
        <v>501</v>
      </c>
      <c r="F55" t="s">
        <v>540</v>
      </c>
      <c r="G55" t="s">
        <v>540</v>
      </c>
      <c r="H55">
        <v>1</v>
      </c>
      <c r="I55" t="s">
        <v>508</v>
      </c>
      <c r="J55">
        <v>1029004</v>
      </c>
      <c r="K55" t="s">
        <v>538</v>
      </c>
      <c r="L55">
        <v>102000</v>
      </c>
      <c r="M55" t="s">
        <v>413</v>
      </c>
      <c r="O55" s="66">
        <v>0</v>
      </c>
      <c r="P55" s="66">
        <v>0</v>
      </c>
      <c r="Q55" t="s">
        <v>434</v>
      </c>
      <c r="R55" t="s">
        <v>435</v>
      </c>
      <c r="S55" t="e">
        <f>VLOOKUP(B55,中介结果明细表!$B$4:$E$6,8,FALSE)</f>
        <v>#N/A</v>
      </c>
    </row>
    <row r="56" hidden="1" spans="1:19">
      <c r="A56">
        <v>1235</v>
      </c>
      <c r="B56" s="67">
        <v>12000000054</v>
      </c>
      <c r="C56" t="s">
        <v>429</v>
      </c>
      <c r="D56" t="s">
        <v>430</v>
      </c>
      <c r="E56" t="s">
        <v>429</v>
      </c>
      <c r="F56" t="s">
        <v>542</v>
      </c>
      <c r="G56" t="s">
        <v>431</v>
      </c>
      <c r="H56">
        <v>1</v>
      </c>
      <c r="I56" t="s">
        <v>432</v>
      </c>
      <c r="J56">
        <v>102010103</v>
      </c>
      <c r="K56" t="s">
        <v>433</v>
      </c>
      <c r="L56">
        <v>102000</v>
      </c>
      <c r="M56" t="s">
        <v>413</v>
      </c>
      <c r="O56" s="66">
        <v>52010</v>
      </c>
      <c r="P56" s="66">
        <v>18384.38</v>
      </c>
      <c r="Q56" t="s">
        <v>414</v>
      </c>
      <c r="R56" t="s">
        <v>543</v>
      </c>
      <c r="S56" t="e">
        <f>VLOOKUP(B56,中介结果明细表!$B$4:$E$6,8,FALSE)</f>
        <v>#N/A</v>
      </c>
    </row>
    <row r="57" hidden="1" spans="1:19">
      <c r="A57">
        <v>1235</v>
      </c>
      <c r="B57" s="67">
        <v>12000000055</v>
      </c>
      <c r="C57" t="s">
        <v>501</v>
      </c>
      <c r="D57" t="s">
        <v>507</v>
      </c>
      <c r="E57" t="s">
        <v>501</v>
      </c>
      <c r="F57" t="s">
        <v>542</v>
      </c>
      <c r="G57" t="s">
        <v>449</v>
      </c>
      <c r="H57">
        <v>1</v>
      </c>
      <c r="I57" t="s">
        <v>508</v>
      </c>
      <c r="J57">
        <v>1029004</v>
      </c>
      <c r="K57" t="s">
        <v>505</v>
      </c>
      <c r="L57">
        <v>102000</v>
      </c>
      <c r="M57" t="s">
        <v>413</v>
      </c>
      <c r="O57" s="66">
        <v>122235.31</v>
      </c>
      <c r="P57" s="66">
        <v>3667.06</v>
      </c>
      <c r="Q57" t="s">
        <v>414</v>
      </c>
      <c r="R57" t="s">
        <v>544</v>
      </c>
      <c r="S57" t="e">
        <f>VLOOKUP(B57,中介结果明细表!$B$4:$E$6,8,FALSE)</f>
        <v>#N/A</v>
      </c>
    </row>
    <row r="58" hidden="1" spans="1:19">
      <c r="A58">
        <v>1235</v>
      </c>
      <c r="B58" s="67">
        <v>12000000056</v>
      </c>
      <c r="C58" t="s">
        <v>501</v>
      </c>
      <c r="D58" t="s">
        <v>541</v>
      </c>
      <c r="E58" t="s">
        <v>501</v>
      </c>
      <c r="F58" t="s">
        <v>542</v>
      </c>
      <c r="G58" t="s">
        <v>540</v>
      </c>
      <c r="H58">
        <v>1</v>
      </c>
      <c r="I58" t="s">
        <v>508</v>
      </c>
      <c r="J58">
        <v>1029004</v>
      </c>
      <c r="K58" t="s">
        <v>538</v>
      </c>
      <c r="L58">
        <v>102000</v>
      </c>
      <c r="M58" t="s">
        <v>413</v>
      </c>
      <c r="O58" s="66">
        <v>103645.12</v>
      </c>
      <c r="P58" s="66">
        <v>91357.41</v>
      </c>
      <c r="Q58" t="s">
        <v>414</v>
      </c>
      <c r="R58" t="s">
        <v>543</v>
      </c>
      <c r="S58" t="e">
        <f>VLOOKUP(B58,中介结果明细表!$B$4:$E$6,8,FALSE)</f>
        <v>#N/A</v>
      </c>
    </row>
    <row r="59" hidden="1" spans="1:19">
      <c r="A59">
        <v>1235</v>
      </c>
      <c r="B59" s="67">
        <v>12000000057</v>
      </c>
      <c r="C59" t="s">
        <v>429</v>
      </c>
      <c r="D59" t="s">
        <v>476</v>
      </c>
      <c r="E59" t="s">
        <v>429</v>
      </c>
      <c r="F59" t="s">
        <v>542</v>
      </c>
      <c r="G59" t="s">
        <v>477</v>
      </c>
      <c r="H59">
        <v>1</v>
      </c>
      <c r="I59" t="s">
        <v>432</v>
      </c>
      <c r="J59">
        <v>102010103</v>
      </c>
      <c r="K59" t="s">
        <v>433</v>
      </c>
      <c r="L59">
        <v>102000</v>
      </c>
      <c r="M59" t="s">
        <v>413</v>
      </c>
      <c r="O59" s="66">
        <v>90562.94</v>
      </c>
      <c r="P59" s="66">
        <v>64697.06</v>
      </c>
      <c r="Q59" t="s">
        <v>414</v>
      </c>
      <c r="R59" t="s">
        <v>545</v>
      </c>
      <c r="S59" t="e">
        <f>VLOOKUP(B59,中介结果明细表!$B$4:$E$6,8,FALSE)</f>
        <v>#N/A</v>
      </c>
    </row>
    <row r="60" hidden="1" spans="1:19">
      <c r="A60">
        <v>1235</v>
      </c>
      <c r="B60" s="67">
        <v>12000000058</v>
      </c>
      <c r="C60" t="s">
        <v>407</v>
      </c>
      <c r="D60" t="s">
        <v>441</v>
      </c>
      <c r="E60" t="s">
        <v>407</v>
      </c>
      <c r="F60" t="s">
        <v>542</v>
      </c>
      <c r="G60" t="s">
        <v>442</v>
      </c>
      <c r="H60">
        <v>1</v>
      </c>
      <c r="I60" t="s">
        <v>443</v>
      </c>
      <c r="J60">
        <v>102010114</v>
      </c>
      <c r="K60" t="s">
        <v>433</v>
      </c>
      <c r="L60">
        <v>102000</v>
      </c>
      <c r="M60" t="s">
        <v>413</v>
      </c>
      <c r="O60" s="66">
        <v>29058.23</v>
      </c>
      <c r="P60" s="66">
        <v>871.75</v>
      </c>
      <c r="Q60" t="s">
        <v>414</v>
      </c>
      <c r="R60" t="s">
        <v>546</v>
      </c>
      <c r="S60" t="e">
        <f>VLOOKUP(B60,中介结果明细表!$B$4:$E$6,8,FALSE)</f>
        <v>#N/A</v>
      </c>
    </row>
    <row r="61" hidden="1" spans="1:19">
      <c r="A61">
        <v>1235</v>
      </c>
      <c r="B61" s="67">
        <v>12000000059</v>
      </c>
      <c r="C61" t="s">
        <v>407</v>
      </c>
      <c r="D61" t="s">
        <v>547</v>
      </c>
      <c r="E61" t="s">
        <v>547</v>
      </c>
      <c r="F61" t="s">
        <v>542</v>
      </c>
      <c r="G61" t="s">
        <v>524</v>
      </c>
      <c r="H61">
        <v>1</v>
      </c>
      <c r="I61" t="s">
        <v>443</v>
      </c>
      <c r="J61">
        <v>102010114</v>
      </c>
      <c r="K61" t="s">
        <v>525</v>
      </c>
      <c r="L61">
        <v>102000</v>
      </c>
      <c r="M61" t="s">
        <v>413</v>
      </c>
      <c r="O61" s="66">
        <v>125367</v>
      </c>
      <c r="P61" s="66">
        <v>93276.53</v>
      </c>
      <c r="Q61" t="s">
        <v>414</v>
      </c>
      <c r="R61" t="s">
        <v>546</v>
      </c>
      <c r="S61" t="e">
        <f>VLOOKUP(B61,中介结果明细表!$B$4:$E$6,8,FALSE)</f>
        <v>#N/A</v>
      </c>
    </row>
    <row r="62" hidden="1" spans="1:19">
      <c r="A62">
        <v>1235</v>
      </c>
      <c r="B62" s="67">
        <v>12000000060</v>
      </c>
      <c r="C62" t="s">
        <v>429</v>
      </c>
      <c r="D62" t="s">
        <v>436</v>
      </c>
      <c r="E62" t="s">
        <v>429</v>
      </c>
      <c r="F62" t="s">
        <v>542</v>
      </c>
      <c r="G62" t="s">
        <v>431</v>
      </c>
      <c r="H62">
        <v>1</v>
      </c>
      <c r="I62" t="s">
        <v>432</v>
      </c>
      <c r="J62">
        <v>102010103</v>
      </c>
      <c r="K62" t="s">
        <v>433</v>
      </c>
      <c r="L62">
        <v>102000</v>
      </c>
      <c r="M62" t="s">
        <v>413</v>
      </c>
      <c r="O62" s="66">
        <v>38805</v>
      </c>
      <c r="P62" s="66">
        <v>13716.66</v>
      </c>
      <c r="Q62" t="s">
        <v>414</v>
      </c>
      <c r="R62" t="s">
        <v>546</v>
      </c>
      <c r="S62" t="e">
        <f>VLOOKUP(B62,中介结果明细表!$B$4:$E$6,8,FALSE)</f>
        <v>#N/A</v>
      </c>
    </row>
    <row r="63" hidden="1" spans="1:19">
      <c r="A63">
        <v>1235</v>
      </c>
      <c r="B63" s="67">
        <v>12000000061</v>
      </c>
      <c r="C63" t="s">
        <v>501</v>
      </c>
      <c r="D63" t="s">
        <v>502</v>
      </c>
      <c r="E63" t="s">
        <v>501</v>
      </c>
      <c r="F63" t="s">
        <v>542</v>
      </c>
      <c r="G63" t="s">
        <v>504</v>
      </c>
      <c r="H63">
        <v>1</v>
      </c>
      <c r="I63" t="s">
        <v>411</v>
      </c>
      <c r="J63">
        <v>1029004</v>
      </c>
      <c r="K63" t="s">
        <v>505</v>
      </c>
      <c r="L63">
        <v>102000</v>
      </c>
      <c r="M63" t="s">
        <v>413</v>
      </c>
      <c r="O63" s="66">
        <v>58371.68</v>
      </c>
      <c r="P63" s="66">
        <v>1751.15</v>
      </c>
      <c r="Q63" t="s">
        <v>414</v>
      </c>
      <c r="R63" t="s">
        <v>548</v>
      </c>
      <c r="S63" t="e">
        <f>VLOOKUP(B63,中介结果明细表!$B$4:$E$6,8,FALSE)</f>
        <v>#N/A</v>
      </c>
    </row>
    <row r="64" hidden="1" spans="1:19">
      <c r="A64">
        <v>1235</v>
      </c>
      <c r="B64" s="67">
        <v>12000000062</v>
      </c>
      <c r="C64" t="s">
        <v>407</v>
      </c>
      <c r="D64" t="s">
        <v>448</v>
      </c>
      <c r="E64" t="s">
        <v>407</v>
      </c>
      <c r="F64" t="s">
        <v>542</v>
      </c>
      <c r="G64" t="s">
        <v>449</v>
      </c>
      <c r="H64">
        <v>1</v>
      </c>
      <c r="I64" t="s">
        <v>411</v>
      </c>
      <c r="J64">
        <v>102010114</v>
      </c>
      <c r="K64" t="s">
        <v>433</v>
      </c>
      <c r="L64">
        <v>102000</v>
      </c>
      <c r="M64" t="s">
        <v>413</v>
      </c>
      <c r="O64" s="66">
        <v>57024.94</v>
      </c>
      <c r="P64" s="66">
        <v>2663.17</v>
      </c>
      <c r="Q64" t="s">
        <v>414</v>
      </c>
      <c r="R64" t="s">
        <v>549</v>
      </c>
      <c r="S64" t="e">
        <f>VLOOKUP(B64,中介结果明细表!$B$4:$E$6,8,FALSE)</f>
        <v>#N/A</v>
      </c>
    </row>
    <row r="65" hidden="1" spans="1:19">
      <c r="A65">
        <v>1235</v>
      </c>
      <c r="B65" s="67">
        <v>12000000063</v>
      </c>
      <c r="C65" t="s">
        <v>429</v>
      </c>
      <c r="D65" t="s">
        <v>453</v>
      </c>
      <c r="E65" t="s">
        <v>429</v>
      </c>
      <c r="F65" t="s">
        <v>542</v>
      </c>
      <c r="G65" t="s">
        <v>454</v>
      </c>
      <c r="H65">
        <v>1</v>
      </c>
      <c r="I65" t="s">
        <v>432</v>
      </c>
      <c r="J65">
        <v>102010103</v>
      </c>
      <c r="K65" t="s">
        <v>433</v>
      </c>
      <c r="L65">
        <v>102000</v>
      </c>
      <c r="M65" t="s">
        <v>413</v>
      </c>
      <c r="O65" s="66">
        <v>149252.31</v>
      </c>
      <c r="P65" s="66">
        <v>92146.87</v>
      </c>
      <c r="Q65" t="s">
        <v>414</v>
      </c>
      <c r="R65" t="s">
        <v>544</v>
      </c>
      <c r="S65" t="e">
        <f>VLOOKUP(B65,中介结果明细表!$B$4:$E$6,8,FALSE)</f>
        <v>#N/A</v>
      </c>
    </row>
    <row r="66" hidden="1" spans="1:19">
      <c r="A66">
        <v>1235</v>
      </c>
      <c r="B66" s="67">
        <v>12000000064</v>
      </c>
      <c r="C66" t="s">
        <v>407</v>
      </c>
      <c r="D66" t="s">
        <v>461</v>
      </c>
      <c r="E66" t="s">
        <v>407</v>
      </c>
      <c r="F66" t="s">
        <v>542</v>
      </c>
      <c r="G66" t="s">
        <v>462</v>
      </c>
      <c r="H66">
        <v>1</v>
      </c>
      <c r="I66" t="s">
        <v>411</v>
      </c>
      <c r="J66">
        <v>102010114</v>
      </c>
      <c r="K66" t="s">
        <v>433</v>
      </c>
      <c r="L66">
        <v>102000</v>
      </c>
      <c r="M66" t="s">
        <v>413</v>
      </c>
      <c r="O66" s="66">
        <v>35289</v>
      </c>
      <c r="P66" s="66">
        <v>7239.04</v>
      </c>
      <c r="Q66" t="s">
        <v>414</v>
      </c>
      <c r="R66" t="s">
        <v>544</v>
      </c>
      <c r="S66" t="e">
        <f>VLOOKUP(B66,中介结果明细表!$B$4:$E$6,8,FALSE)</f>
        <v>#N/A</v>
      </c>
    </row>
    <row r="67" hidden="1" spans="1:19">
      <c r="A67">
        <v>1235</v>
      </c>
      <c r="B67" s="67">
        <v>12000000065</v>
      </c>
      <c r="C67" t="s">
        <v>501</v>
      </c>
      <c r="D67" t="s">
        <v>539</v>
      </c>
      <c r="E67" t="s">
        <v>501</v>
      </c>
      <c r="F67" t="s">
        <v>542</v>
      </c>
      <c r="G67" t="s">
        <v>540</v>
      </c>
      <c r="H67">
        <v>1</v>
      </c>
      <c r="I67" t="s">
        <v>508</v>
      </c>
      <c r="J67">
        <v>1029004</v>
      </c>
      <c r="K67" t="s">
        <v>538</v>
      </c>
      <c r="L67">
        <v>102000</v>
      </c>
      <c r="M67" t="s">
        <v>413</v>
      </c>
      <c r="O67" s="66">
        <v>410609.82</v>
      </c>
      <c r="P67" s="66">
        <v>361929.74</v>
      </c>
      <c r="Q67" t="s">
        <v>414</v>
      </c>
      <c r="R67" t="s">
        <v>546</v>
      </c>
      <c r="S67" t="e">
        <f>VLOOKUP(B67,中介结果明细表!$B$4:$E$6,8,FALSE)</f>
        <v>#N/A</v>
      </c>
    </row>
    <row r="68" hidden="1" spans="1:19">
      <c r="A68">
        <v>1235</v>
      </c>
      <c r="B68" s="67">
        <v>12000000066</v>
      </c>
      <c r="C68" t="s">
        <v>429</v>
      </c>
      <c r="D68" t="s">
        <v>463</v>
      </c>
      <c r="E68" t="s">
        <v>429</v>
      </c>
      <c r="F68" t="s">
        <v>542</v>
      </c>
      <c r="G68" t="s">
        <v>462</v>
      </c>
      <c r="H68">
        <v>1</v>
      </c>
      <c r="I68" t="s">
        <v>411</v>
      </c>
      <c r="J68">
        <v>102010103</v>
      </c>
      <c r="K68" t="s">
        <v>433</v>
      </c>
      <c r="L68">
        <v>102000</v>
      </c>
      <c r="M68" t="s">
        <v>413</v>
      </c>
      <c r="O68" s="66">
        <v>212295</v>
      </c>
      <c r="P68" s="66">
        <v>144796.83</v>
      </c>
      <c r="Q68" t="s">
        <v>414</v>
      </c>
      <c r="R68" t="s">
        <v>550</v>
      </c>
      <c r="S68" t="e">
        <f>VLOOKUP(B68,中介结果明细表!$B$4:$E$6,8,FALSE)</f>
        <v>#N/A</v>
      </c>
    </row>
    <row r="69" hidden="1" spans="1:19">
      <c r="A69">
        <v>1235</v>
      </c>
      <c r="B69" s="67">
        <v>12000000067</v>
      </c>
      <c r="C69" t="s">
        <v>429</v>
      </c>
      <c r="D69" t="s">
        <v>486</v>
      </c>
      <c r="E69" t="s">
        <v>429</v>
      </c>
      <c r="F69" t="s">
        <v>542</v>
      </c>
      <c r="G69" t="s">
        <v>484</v>
      </c>
      <c r="H69">
        <v>1</v>
      </c>
      <c r="I69" t="s">
        <v>432</v>
      </c>
      <c r="J69">
        <v>102010103</v>
      </c>
      <c r="K69" t="s">
        <v>433</v>
      </c>
      <c r="L69">
        <v>102000</v>
      </c>
      <c r="M69" t="s">
        <v>413</v>
      </c>
      <c r="O69" s="66">
        <v>37490</v>
      </c>
      <c r="P69" s="66">
        <v>28600.76</v>
      </c>
      <c r="Q69" t="s">
        <v>414</v>
      </c>
      <c r="R69" t="s">
        <v>551</v>
      </c>
      <c r="S69" t="e">
        <f>VLOOKUP(B69,中介结果明细表!$B$4:$E$6,8,FALSE)</f>
        <v>#N/A</v>
      </c>
    </row>
    <row r="70" hidden="1" spans="1:19">
      <c r="A70">
        <v>1235</v>
      </c>
      <c r="B70" s="67">
        <v>12000000068</v>
      </c>
      <c r="C70" t="s">
        <v>501</v>
      </c>
      <c r="D70" t="s">
        <v>530</v>
      </c>
      <c r="E70" t="s">
        <v>530</v>
      </c>
      <c r="F70" t="s">
        <v>542</v>
      </c>
      <c r="G70" t="s">
        <v>531</v>
      </c>
      <c r="H70">
        <v>1</v>
      </c>
      <c r="I70" t="s">
        <v>508</v>
      </c>
      <c r="J70">
        <v>1029004</v>
      </c>
      <c r="K70" t="s">
        <v>529</v>
      </c>
      <c r="L70">
        <v>102000</v>
      </c>
      <c r="M70" t="s">
        <v>413</v>
      </c>
      <c r="O70" s="66">
        <v>68124.77</v>
      </c>
      <c r="P70" s="66">
        <v>54908.57</v>
      </c>
      <c r="Q70" t="s">
        <v>414</v>
      </c>
      <c r="R70" t="s">
        <v>551</v>
      </c>
      <c r="S70" t="e">
        <f>VLOOKUP(B70,中介结果明细表!$B$4:$E$6,8,FALSE)</f>
        <v>#N/A</v>
      </c>
    </row>
    <row r="71" hidden="1" spans="1:19">
      <c r="A71">
        <v>1235</v>
      </c>
      <c r="B71" s="67">
        <v>12000000069</v>
      </c>
      <c r="C71" t="s">
        <v>429</v>
      </c>
      <c r="D71" t="s">
        <v>483</v>
      </c>
      <c r="E71" t="s">
        <v>429</v>
      </c>
      <c r="F71" t="s">
        <v>542</v>
      </c>
      <c r="G71" t="s">
        <v>484</v>
      </c>
      <c r="H71">
        <v>1</v>
      </c>
      <c r="I71" t="s">
        <v>432</v>
      </c>
      <c r="J71">
        <v>102010103</v>
      </c>
      <c r="K71" t="s">
        <v>433</v>
      </c>
      <c r="L71">
        <v>102000</v>
      </c>
      <c r="M71" t="s">
        <v>413</v>
      </c>
      <c r="O71" s="66">
        <v>42976</v>
      </c>
      <c r="P71" s="66">
        <v>32785.85</v>
      </c>
      <c r="Q71" t="s">
        <v>414</v>
      </c>
      <c r="R71" t="s">
        <v>552</v>
      </c>
      <c r="S71" t="e">
        <f>VLOOKUP(B71,中介结果明细表!$B$4:$E$6,8,FALSE)</f>
        <v>#N/A</v>
      </c>
    </row>
    <row r="72" hidden="1" spans="1:19">
      <c r="A72">
        <v>1235</v>
      </c>
      <c r="B72" s="67">
        <v>12000000070</v>
      </c>
      <c r="C72" t="s">
        <v>553</v>
      </c>
      <c r="D72" t="s">
        <v>554</v>
      </c>
      <c r="E72" t="s">
        <v>554</v>
      </c>
      <c r="F72" t="s">
        <v>555</v>
      </c>
      <c r="G72" t="s">
        <v>555</v>
      </c>
      <c r="H72">
        <v>1</v>
      </c>
      <c r="I72" t="s">
        <v>443</v>
      </c>
      <c r="J72">
        <v>102010114</v>
      </c>
      <c r="K72" t="s">
        <v>556</v>
      </c>
      <c r="L72">
        <v>102000</v>
      </c>
      <c r="M72" t="s">
        <v>413</v>
      </c>
      <c r="O72" s="66">
        <v>131927</v>
      </c>
      <c r="P72" s="66">
        <v>123040.25</v>
      </c>
      <c r="Q72" t="s">
        <v>414</v>
      </c>
      <c r="R72" t="s">
        <v>455</v>
      </c>
      <c r="S72" t="e">
        <f>VLOOKUP(B72,中介结果明细表!$B$4:$E$6,8,FALSE)</f>
        <v>#N/A</v>
      </c>
    </row>
    <row r="73" hidden="1" spans="1:19">
      <c r="A73">
        <v>1235</v>
      </c>
      <c r="B73" s="67">
        <v>12000000071</v>
      </c>
      <c r="C73" t="s">
        <v>553</v>
      </c>
      <c r="D73" t="s">
        <v>547</v>
      </c>
      <c r="E73" t="s">
        <v>547</v>
      </c>
      <c r="F73" t="s">
        <v>557</v>
      </c>
      <c r="G73" t="s">
        <v>557</v>
      </c>
      <c r="H73">
        <v>1</v>
      </c>
      <c r="I73" t="s">
        <v>432</v>
      </c>
      <c r="J73">
        <v>102010103</v>
      </c>
      <c r="L73">
        <v>102000</v>
      </c>
      <c r="M73" t="s">
        <v>413</v>
      </c>
      <c r="O73" s="66">
        <v>131927</v>
      </c>
      <c r="P73" s="66">
        <v>128372.3</v>
      </c>
      <c r="Q73" t="s">
        <v>414</v>
      </c>
      <c r="R73" t="s">
        <v>415</v>
      </c>
      <c r="S73" t="e">
        <f>VLOOKUP(B73,中介结果明细表!$B$4:$E$6,8,FALSE)</f>
        <v>#N/A</v>
      </c>
    </row>
    <row r="74" hidden="1" spans="1:19">
      <c r="A74">
        <v>1235</v>
      </c>
      <c r="B74" s="67">
        <v>12000000072</v>
      </c>
      <c r="C74" t="s">
        <v>553</v>
      </c>
      <c r="D74" t="s">
        <v>547</v>
      </c>
      <c r="E74" t="s">
        <v>547</v>
      </c>
      <c r="F74" t="s">
        <v>557</v>
      </c>
      <c r="G74" t="s">
        <v>557</v>
      </c>
      <c r="H74">
        <v>1</v>
      </c>
      <c r="I74" t="s">
        <v>432</v>
      </c>
      <c r="J74">
        <v>102010103</v>
      </c>
      <c r="L74">
        <v>102000</v>
      </c>
      <c r="M74" t="s">
        <v>413</v>
      </c>
      <c r="O74" s="66">
        <v>131927</v>
      </c>
      <c r="P74" s="66">
        <v>128372.3</v>
      </c>
      <c r="Q74" t="s">
        <v>414</v>
      </c>
      <c r="R74" t="s">
        <v>415</v>
      </c>
      <c r="S74" t="e">
        <f>VLOOKUP(B74,中介结果明细表!$B$4:$E$6,8,FALSE)</f>
        <v>#N/A</v>
      </c>
    </row>
    <row r="75" hidden="1" spans="1:19">
      <c r="A75">
        <v>1235</v>
      </c>
      <c r="B75" s="67">
        <v>13000000000</v>
      </c>
      <c r="C75" t="s">
        <v>501</v>
      </c>
      <c r="D75" t="s">
        <v>558</v>
      </c>
      <c r="E75" t="s">
        <v>501</v>
      </c>
      <c r="F75" t="s">
        <v>409</v>
      </c>
      <c r="G75" t="s">
        <v>462</v>
      </c>
      <c r="H75">
        <v>1</v>
      </c>
      <c r="I75" t="s">
        <v>411</v>
      </c>
      <c r="J75">
        <v>1030707</v>
      </c>
      <c r="K75" t="s">
        <v>433</v>
      </c>
      <c r="L75">
        <v>103000</v>
      </c>
      <c r="M75" t="s">
        <v>559</v>
      </c>
      <c r="O75" s="66">
        <v>0</v>
      </c>
      <c r="P75" s="66">
        <v>0</v>
      </c>
      <c r="Q75" t="s">
        <v>434</v>
      </c>
      <c r="R75" t="s">
        <v>464</v>
      </c>
      <c r="S75" t="e">
        <f>VLOOKUP(B75,中介结果明细表!$B$4:$E$6,8,FALSE)</f>
        <v>#N/A</v>
      </c>
    </row>
    <row r="76" hidden="1" spans="1:19">
      <c r="A76">
        <v>1235</v>
      </c>
      <c r="B76" s="67">
        <v>13000000001</v>
      </c>
      <c r="C76" t="s">
        <v>560</v>
      </c>
      <c r="D76" t="s">
        <v>561</v>
      </c>
      <c r="E76" t="s">
        <v>560</v>
      </c>
      <c r="F76" t="s">
        <v>409</v>
      </c>
      <c r="G76" t="s">
        <v>465</v>
      </c>
      <c r="H76">
        <v>1</v>
      </c>
      <c r="I76" t="s">
        <v>411</v>
      </c>
      <c r="J76">
        <v>1031310</v>
      </c>
      <c r="K76" t="s">
        <v>562</v>
      </c>
      <c r="L76">
        <v>103000</v>
      </c>
      <c r="M76" t="s">
        <v>559</v>
      </c>
      <c r="O76" s="66">
        <v>29858.4</v>
      </c>
      <c r="P76" s="66">
        <v>14170.18</v>
      </c>
      <c r="Q76" t="s">
        <v>414</v>
      </c>
      <c r="R76" t="s">
        <v>522</v>
      </c>
      <c r="S76" t="e">
        <f>VLOOKUP(B76,中介结果明细表!$B$4:$E$6,8,FALSE)</f>
        <v>#N/A</v>
      </c>
    </row>
    <row r="77" hidden="1" spans="1:19">
      <c r="A77">
        <v>1235</v>
      </c>
      <c r="B77" s="67">
        <v>13000000002</v>
      </c>
      <c r="C77" t="s">
        <v>563</v>
      </c>
      <c r="D77" t="s">
        <v>564</v>
      </c>
      <c r="E77" t="s">
        <v>563</v>
      </c>
      <c r="F77" t="s">
        <v>409</v>
      </c>
      <c r="G77" t="s">
        <v>471</v>
      </c>
      <c r="H77">
        <v>1</v>
      </c>
      <c r="I77" t="s">
        <v>508</v>
      </c>
      <c r="J77">
        <v>1030707</v>
      </c>
      <c r="K77" t="s">
        <v>467</v>
      </c>
      <c r="L77">
        <v>103000</v>
      </c>
      <c r="M77" t="s">
        <v>559</v>
      </c>
      <c r="O77" s="66">
        <v>128088</v>
      </c>
      <c r="P77" s="66">
        <v>73212.92</v>
      </c>
      <c r="Q77" t="s">
        <v>414</v>
      </c>
      <c r="R77" t="s">
        <v>473</v>
      </c>
      <c r="S77" t="e">
        <f>VLOOKUP(B77,中介结果明细表!$B$4:$E$6,8,FALSE)</f>
        <v>#N/A</v>
      </c>
    </row>
    <row r="78" hidden="1" spans="1:19">
      <c r="A78">
        <v>1235</v>
      </c>
      <c r="B78" s="67">
        <v>13000000003</v>
      </c>
      <c r="C78" t="s">
        <v>565</v>
      </c>
      <c r="D78" t="s">
        <v>566</v>
      </c>
      <c r="E78" t="s">
        <v>565</v>
      </c>
      <c r="F78" t="s">
        <v>409</v>
      </c>
      <c r="G78" t="s">
        <v>474</v>
      </c>
      <c r="H78">
        <v>1</v>
      </c>
      <c r="I78" t="s">
        <v>508</v>
      </c>
      <c r="J78">
        <v>1030707</v>
      </c>
      <c r="K78" t="s">
        <v>481</v>
      </c>
      <c r="L78">
        <v>103000</v>
      </c>
      <c r="M78" t="s">
        <v>559</v>
      </c>
      <c r="O78" s="66">
        <v>324017.89</v>
      </c>
      <c r="P78" s="66">
        <v>185203.29</v>
      </c>
      <c r="Q78" t="s">
        <v>414</v>
      </c>
      <c r="R78" t="s">
        <v>475</v>
      </c>
      <c r="S78" t="e">
        <f>VLOOKUP(B78,中介结果明细表!$B$4:$E$6,8,FALSE)</f>
        <v>#N/A</v>
      </c>
    </row>
    <row r="79" hidden="1" spans="1:19">
      <c r="A79">
        <v>1235</v>
      </c>
      <c r="B79" s="67">
        <v>13000000004</v>
      </c>
      <c r="C79" t="s">
        <v>567</v>
      </c>
      <c r="D79" t="s">
        <v>568</v>
      </c>
      <c r="E79" t="s">
        <v>567</v>
      </c>
      <c r="F79" t="s">
        <v>409</v>
      </c>
      <c r="G79" t="s">
        <v>477</v>
      </c>
      <c r="H79">
        <v>1</v>
      </c>
      <c r="I79" t="s">
        <v>508</v>
      </c>
      <c r="J79">
        <v>1030707</v>
      </c>
      <c r="K79" t="s">
        <v>433</v>
      </c>
      <c r="L79">
        <v>103000</v>
      </c>
      <c r="M79" t="s">
        <v>559</v>
      </c>
      <c r="O79" s="66">
        <v>0</v>
      </c>
      <c r="P79" s="66">
        <v>0</v>
      </c>
      <c r="Q79" t="s">
        <v>434</v>
      </c>
      <c r="R79" t="s">
        <v>478</v>
      </c>
      <c r="S79" t="e">
        <f>VLOOKUP(B79,中介结果明细表!$B$4:$E$6,8,FALSE)</f>
        <v>#N/A</v>
      </c>
    </row>
    <row r="80" hidden="1" spans="1:19">
      <c r="A80">
        <v>1235</v>
      </c>
      <c r="B80" s="67">
        <v>13000000005</v>
      </c>
      <c r="C80" t="s">
        <v>515</v>
      </c>
      <c r="D80" t="s">
        <v>569</v>
      </c>
      <c r="E80" t="s">
        <v>515</v>
      </c>
      <c r="F80" t="s">
        <v>409</v>
      </c>
      <c r="G80" t="s">
        <v>570</v>
      </c>
      <c r="H80">
        <v>1</v>
      </c>
      <c r="I80" t="s">
        <v>411</v>
      </c>
      <c r="J80">
        <v>10322</v>
      </c>
      <c r="K80" t="s">
        <v>481</v>
      </c>
      <c r="L80">
        <v>103000</v>
      </c>
      <c r="M80" t="s">
        <v>559</v>
      </c>
      <c r="O80" s="66">
        <v>18492</v>
      </c>
      <c r="P80" s="66">
        <v>11466.56</v>
      </c>
      <c r="Q80" t="s">
        <v>414</v>
      </c>
      <c r="R80" t="s">
        <v>475</v>
      </c>
      <c r="S80" t="e">
        <f>VLOOKUP(B80,中介结果明细表!$B$4:$E$6,8,FALSE)</f>
        <v>#N/A</v>
      </c>
    </row>
    <row r="81" hidden="1" spans="1:19">
      <c r="A81">
        <v>1235</v>
      </c>
      <c r="B81" s="67">
        <v>13000000006</v>
      </c>
      <c r="C81" t="s">
        <v>571</v>
      </c>
      <c r="D81" t="s">
        <v>572</v>
      </c>
      <c r="E81" t="s">
        <v>571</v>
      </c>
      <c r="F81" t="s">
        <v>409</v>
      </c>
      <c r="G81" t="s">
        <v>570</v>
      </c>
      <c r="H81">
        <v>1</v>
      </c>
      <c r="I81" t="s">
        <v>411</v>
      </c>
      <c r="J81">
        <v>1031310</v>
      </c>
      <c r="K81" t="s">
        <v>481</v>
      </c>
      <c r="L81">
        <v>103000</v>
      </c>
      <c r="M81" t="s">
        <v>559</v>
      </c>
      <c r="O81" s="66">
        <v>19891.7</v>
      </c>
      <c r="P81" s="66">
        <v>12334.41</v>
      </c>
      <c r="Q81" t="s">
        <v>414</v>
      </c>
      <c r="R81" t="s">
        <v>522</v>
      </c>
      <c r="S81" t="e">
        <f>VLOOKUP(B81,中介结果明细表!$B$4:$E$6,8,FALSE)</f>
        <v>#N/A</v>
      </c>
    </row>
    <row r="82" hidden="1" spans="1:19">
      <c r="A82">
        <v>1235</v>
      </c>
      <c r="B82" s="67">
        <v>13000000007</v>
      </c>
      <c r="C82" t="s">
        <v>573</v>
      </c>
      <c r="D82" t="s">
        <v>574</v>
      </c>
      <c r="E82" t="s">
        <v>573</v>
      </c>
      <c r="F82" t="s">
        <v>409</v>
      </c>
      <c r="G82" t="s">
        <v>570</v>
      </c>
      <c r="H82">
        <v>1</v>
      </c>
      <c r="I82" t="s">
        <v>411</v>
      </c>
      <c r="J82">
        <v>1031310</v>
      </c>
      <c r="K82" t="s">
        <v>481</v>
      </c>
      <c r="L82">
        <v>103000</v>
      </c>
      <c r="M82" t="s">
        <v>559</v>
      </c>
      <c r="O82" s="66">
        <v>27936.24</v>
      </c>
      <c r="P82" s="66">
        <v>17322.76</v>
      </c>
      <c r="Q82" t="s">
        <v>414</v>
      </c>
      <c r="R82" t="s">
        <v>475</v>
      </c>
      <c r="S82" t="e">
        <f>VLOOKUP(B82,中介结果明细表!$B$4:$E$6,8,FALSE)</f>
        <v>#N/A</v>
      </c>
    </row>
    <row r="83" hidden="1" spans="1:19">
      <c r="A83">
        <v>1235</v>
      </c>
      <c r="B83" s="67">
        <v>13000000008</v>
      </c>
      <c r="C83" t="s">
        <v>563</v>
      </c>
      <c r="D83" t="s">
        <v>575</v>
      </c>
      <c r="E83" t="s">
        <v>563</v>
      </c>
      <c r="F83" t="s">
        <v>409</v>
      </c>
      <c r="G83" t="s">
        <v>576</v>
      </c>
      <c r="H83">
        <v>1</v>
      </c>
      <c r="I83" t="s">
        <v>411</v>
      </c>
      <c r="J83">
        <v>1030707</v>
      </c>
      <c r="K83" t="s">
        <v>433</v>
      </c>
      <c r="L83">
        <v>103000</v>
      </c>
      <c r="M83" t="s">
        <v>559</v>
      </c>
      <c r="O83" s="66">
        <v>0</v>
      </c>
      <c r="P83" s="66">
        <v>0</v>
      </c>
      <c r="Q83" t="s">
        <v>434</v>
      </c>
      <c r="R83" t="s">
        <v>506</v>
      </c>
      <c r="S83" t="e">
        <f>VLOOKUP(B83,中介结果明细表!$B$4:$E$6,8,FALSE)</f>
        <v>#N/A</v>
      </c>
    </row>
    <row r="84" hidden="1" spans="1:19">
      <c r="A84">
        <v>1235</v>
      </c>
      <c r="B84" s="67">
        <v>13000000009</v>
      </c>
      <c r="C84" t="s">
        <v>563</v>
      </c>
      <c r="D84" t="s">
        <v>577</v>
      </c>
      <c r="E84" t="s">
        <v>563</v>
      </c>
      <c r="F84" t="s">
        <v>409</v>
      </c>
      <c r="G84" t="s">
        <v>578</v>
      </c>
      <c r="H84">
        <v>1</v>
      </c>
      <c r="I84" t="s">
        <v>411</v>
      </c>
      <c r="J84">
        <v>1030707</v>
      </c>
      <c r="K84" t="s">
        <v>433</v>
      </c>
      <c r="L84">
        <v>103000</v>
      </c>
      <c r="M84" t="s">
        <v>559</v>
      </c>
      <c r="O84" s="66">
        <v>0</v>
      </c>
      <c r="P84" s="66">
        <v>0</v>
      </c>
      <c r="Q84" t="s">
        <v>434</v>
      </c>
      <c r="R84" t="s">
        <v>478</v>
      </c>
      <c r="S84" t="e">
        <f>VLOOKUP(B84,中介结果明细表!$B$4:$E$6,8,FALSE)</f>
        <v>#N/A</v>
      </c>
    </row>
    <row r="85" hidden="1" spans="1:19">
      <c r="A85">
        <v>1235</v>
      </c>
      <c r="B85" s="67">
        <v>13000000010</v>
      </c>
      <c r="C85" t="s">
        <v>526</v>
      </c>
      <c r="D85" t="s">
        <v>527</v>
      </c>
      <c r="E85" t="s">
        <v>527</v>
      </c>
      <c r="F85" t="s">
        <v>528</v>
      </c>
      <c r="G85" t="s">
        <v>528</v>
      </c>
      <c r="H85">
        <v>1</v>
      </c>
      <c r="I85" t="s">
        <v>508</v>
      </c>
      <c r="J85">
        <v>1030707</v>
      </c>
      <c r="K85" t="s">
        <v>529</v>
      </c>
      <c r="L85">
        <v>103000</v>
      </c>
      <c r="M85" t="s">
        <v>559</v>
      </c>
      <c r="O85" s="66">
        <v>0</v>
      </c>
      <c r="P85" s="66">
        <v>0</v>
      </c>
      <c r="Q85" t="s">
        <v>434</v>
      </c>
      <c r="R85" t="s">
        <v>464</v>
      </c>
      <c r="S85" t="e">
        <f>VLOOKUP(B85,中介结果明细表!$B$4:$E$6,8,FALSE)</f>
        <v>#N/A</v>
      </c>
    </row>
    <row r="86" hidden="1" spans="1:19">
      <c r="A86">
        <v>1235</v>
      </c>
      <c r="B86" s="67">
        <v>13000000011</v>
      </c>
      <c r="C86" t="s">
        <v>567</v>
      </c>
      <c r="D86" t="s">
        <v>568</v>
      </c>
      <c r="E86" t="s">
        <v>567</v>
      </c>
      <c r="F86" t="s">
        <v>542</v>
      </c>
      <c r="G86" t="s">
        <v>477</v>
      </c>
      <c r="H86">
        <v>1</v>
      </c>
      <c r="I86" t="s">
        <v>508</v>
      </c>
      <c r="J86">
        <v>1030707</v>
      </c>
      <c r="K86" t="s">
        <v>433</v>
      </c>
      <c r="L86">
        <v>103000</v>
      </c>
      <c r="M86" t="s">
        <v>559</v>
      </c>
      <c r="O86" s="66">
        <v>162240.83</v>
      </c>
      <c r="P86" s="66">
        <v>92734.27</v>
      </c>
      <c r="Q86" t="s">
        <v>414</v>
      </c>
      <c r="R86" t="s">
        <v>545</v>
      </c>
      <c r="S86" t="e">
        <f>VLOOKUP(B86,中介结果明细表!$B$4:$E$6,8,FALSE)</f>
        <v>#N/A</v>
      </c>
    </row>
    <row r="87" hidden="1" spans="1:19">
      <c r="A87">
        <v>1235</v>
      </c>
      <c r="B87" s="67">
        <v>13000000012</v>
      </c>
      <c r="C87" t="s">
        <v>563</v>
      </c>
      <c r="D87" t="s">
        <v>577</v>
      </c>
      <c r="E87" t="s">
        <v>563</v>
      </c>
      <c r="F87" t="s">
        <v>542</v>
      </c>
      <c r="G87" t="s">
        <v>578</v>
      </c>
      <c r="H87">
        <v>1</v>
      </c>
      <c r="I87" t="s">
        <v>411</v>
      </c>
      <c r="J87">
        <v>1030707</v>
      </c>
      <c r="K87" t="s">
        <v>433</v>
      </c>
      <c r="L87">
        <v>103000</v>
      </c>
      <c r="M87" t="s">
        <v>559</v>
      </c>
      <c r="O87" s="66">
        <v>172714.69</v>
      </c>
      <c r="P87" s="66">
        <v>115474.13</v>
      </c>
      <c r="Q87" t="s">
        <v>414</v>
      </c>
      <c r="R87" t="s">
        <v>545</v>
      </c>
      <c r="S87" t="e">
        <f>VLOOKUP(B87,中介结果明细表!$B$4:$E$6,8,FALSE)</f>
        <v>#N/A</v>
      </c>
    </row>
    <row r="88" hidden="1" spans="1:19">
      <c r="A88">
        <v>1235</v>
      </c>
      <c r="B88" s="67">
        <v>13000000013</v>
      </c>
      <c r="C88" t="s">
        <v>501</v>
      </c>
      <c r="D88" t="s">
        <v>558</v>
      </c>
      <c r="E88" t="s">
        <v>501</v>
      </c>
      <c r="F88" t="s">
        <v>542</v>
      </c>
      <c r="G88" t="s">
        <v>462</v>
      </c>
      <c r="H88">
        <v>1</v>
      </c>
      <c r="I88" t="s">
        <v>411</v>
      </c>
      <c r="J88">
        <v>1030707</v>
      </c>
      <c r="K88" t="s">
        <v>433</v>
      </c>
      <c r="L88">
        <v>103000</v>
      </c>
      <c r="M88" t="s">
        <v>559</v>
      </c>
      <c r="O88" s="66">
        <v>160003.85</v>
      </c>
      <c r="P88" s="66">
        <v>83695.43</v>
      </c>
      <c r="Q88" t="s">
        <v>414</v>
      </c>
      <c r="R88" t="s">
        <v>550</v>
      </c>
      <c r="S88" t="e">
        <f>VLOOKUP(B88,中介结果明细表!$B$4:$E$6,8,FALSE)</f>
        <v>#N/A</v>
      </c>
    </row>
    <row r="89" hidden="1" spans="1:19">
      <c r="A89">
        <v>1235</v>
      </c>
      <c r="B89" s="67">
        <v>13000000014</v>
      </c>
      <c r="C89" t="s">
        <v>526</v>
      </c>
      <c r="D89" t="s">
        <v>527</v>
      </c>
      <c r="E89" t="s">
        <v>527</v>
      </c>
      <c r="F89" t="s">
        <v>542</v>
      </c>
      <c r="G89" t="s">
        <v>528</v>
      </c>
      <c r="H89">
        <v>1</v>
      </c>
      <c r="I89" t="s">
        <v>508</v>
      </c>
      <c r="J89">
        <v>1030707</v>
      </c>
      <c r="K89" t="s">
        <v>529</v>
      </c>
      <c r="L89">
        <v>103000</v>
      </c>
      <c r="M89" t="s">
        <v>559</v>
      </c>
      <c r="O89" s="66">
        <v>70433.47</v>
      </c>
      <c r="P89" s="66">
        <v>60470.06</v>
      </c>
      <c r="Q89" t="s">
        <v>414</v>
      </c>
      <c r="R89" t="s">
        <v>550</v>
      </c>
      <c r="S89" t="e">
        <f>VLOOKUP(B89,中介结果明细表!$B$4:$E$6,8,FALSE)</f>
        <v>#N/A</v>
      </c>
    </row>
    <row r="90" hidden="1" spans="1:19">
      <c r="A90">
        <v>1235</v>
      </c>
      <c r="B90" s="67">
        <v>13000000015</v>
      </c>
      <c r="C90" t="s">
        <v>563</v>
      </c>
      <c r="D90" t="s">
        <v>575</v>
      </c>
      <c r="E90" t="s">
        <v>563</v>
      </c>
      <c r="F90" t="s">
        <v>542</v>
      </c>
      <c r="G90" t="s">
        <v>576</v>
      </c>
      <c r="H90">
        <v>1</v>
      </c>
      <c r="I90" t="s">
        <v>411</v>
      </c>
      <c r="J90">
        <v>1030707</v>
      </c>
      <c r="K90" t="s">
        <v>433</v>
      </c>
      <c r="L90">
        <v>103000</v>
      </c>
      <c r="M90" t="s">
        <v>559</v>
      </c>
      <c r="O90" s="66">
        <v>150109.57</v>
      </c>
      <c r="P90" s="66">
        <v>98540.73</v>
      </c>
      <c r="Q90" t="s">
        <v>414</v>
      </c>
      <c r="R90" t="s">
        <v>548</v>
      </c>
      <c r="S90" t="e">
        <f>VLOOKUP(B90,中介结果明细表!$B$4:$E$6,8,FALSE)</f>
        <v>#N/A</v>
      </c>
    </row>
    <row r="91" hidden="1" spans="1:19">
      <c r="A91">
        <v>1235</v>
      </c>
      <c r="B91" s="67">
        <v>21000000000</v>
      </c>
      <c r="C91" t="s">
        <v>579</v>
      </c>
      <c r="D91" t="s">
        <v>580</v>
      </c>
      <c r="E91" t="s">
        <v>579</v>
      </c>
      <c r="F91" t="s">
        <v>409</v>
      </c>
      <c r="G91" t="s">
        <v>581</v>
      </c>
      <c r="H91">
        <v>1</v>
      </c>
      <c r="I91" t="s">
        <v>582</v>
      </c>
      <c r="J91">
        <v>2030402</v>
      </c>
      <c r="K91" t="s">
        <v>583</v>
      </c>
      <c r="L91">
        <v>200000</v>
      </c>
      <c r="M91" t="s">
        <v>32</v>
      </c>
      <c r="N91" t="s">
        <v>584</v>
      </c>
      <c r="O91" s="66">
        <v>468400</v>
      </c>
      <c r="P91" s="66">
        <v>14052</v>
      </c>
      <c r="Q91" t="s">
        <v>434</v>
      </c>
      <c r="R91" t="s">
        <v>585</v>
      </c>
      <c r="S91" t="e">
        <f>VLOOKUP(B91,中介结果明细表!$B$4:$E$6,8,FALSE)</f>
        <v>#N/A</v>
      </c>
    </row>
    <row r="92" hidden="1" spans="1:19">
      <c r="A92">
        <v>1235</v>
      </c>
      <c r="B92" s="67">
        <v>21000000001</v>
      </c>
      <c r="C92" t="s">
        <v>586</v>
      </c>
      <c r="D92" t="s">
        <v>587</v>
      </c>
      <c r="E92" t="s">
        <v>586</v>
      </c>
      <c r="F92" t="s">
        <v>409</v>
      </c>
      <c r="G92" t="s">
        <v>588</v>
      </c>
      <c r="H92">
        <v>1</v>
      </c>
      <c r="I92" t="s">
        <v>582</v>
      </c>
      <c r="J92">
        <v>2030401</v>
      </c>
      <c r="K92" t="s">
        <v>583</v>
      </c>
      <c r="L92">
        <v>200000</v>
      </c>
      <c r="M92" t="s">
        <v>32</v>
      </c>
      <c r="N92" t="s">
        <v>589</v>
      </c>
      <c r="O92" s="66">
        <v>401623</v>
      </c>
      <c r="P92" s="66">
        <v>12048.69</v>
      </c>
      <c r="Q92" t="s">
        <v>434</v>
      </c>
      <c r="R92" t="s">
        <v>585</v>
      </c>
      <c r="S92" t="e">
        <f>VLOOKUP(B92,中介结果明细表!$B$4:$E$6,8,FALSE)</f>
        <v>#N/A</v>
      </c>
    </row>
    <row r="93" hidden="1" spans="1:19">
      <c r="A93">
        <v>1235</v>
      </c>
      <c r="B93" s="67">
        <v>21000000002</v>
      </c>
      <c r="C93" t="s">
        <v>590</v>
      </c>
      <c r="D93" t="s">
        <v>591</v>
      </c>
      <c r="E93" t="s">
        <v>590</v>
      </c>
      <c r="F93" t="s">
        <v>409</v>
      </c>
      <c r="G93" t="s">
        <v>592</v>
      </c>
      <c r="H93">
        <v>1</v>
      </c>
      <c r="I93" t="s">
        <v>593</v>
      </c>
      <c r="J93">
        <v>210090801</v>
      </c>
      <c r="K93" t="s">
        <v>433</v>
      </c>
      <c r="L93">
        <v>200000</v>
      </c>
      <c r="M93" t="s">
        <v>32</v>
      </c>
      <c r="O93" s="66">
        <v>0</v>
      </c>
      <c r="P93" s="66">
        <v>0</v>
      </c>
      <c r="Q93" t="s">
        <v>434</v>
      </c>
      <c r="R93" t="s">
        <v>455</v>
      </c>
      <c r="S93" t="e">
        <f>VLOOKUP(B93,中介结果明细表!$B$4:$E$6,8,FALSE)</f>
        <v>#N/A</v>
      </c>
    </row>
    <row r="94" hidden="1" spans="1:19">
      <c r="A94">
        <v>1235</v>
      </c>
      <c r="B94" s="67">
        <v>21000000003</v>
      </c>
      <c r="C94" t="s">
        <v>590</v>
      </c>
      <c r="D94" t="s">
        <v>594</v>
      </c>
      <c r="E94" t="s">
        <v>590</v>
      </c>
      <c r="F94" t="s">
        <v>409</v>
      </c>
      <c r="G94" t="s">
        <v>595</v>
      </c>
      <c r="H94">
        <v>1</v>
      </c>
      <c r="I94" t="s">
        <v>593</v>
      </c>
      <c r="J94">
        <v>210090801</v>
      </c>
      <c r="K94" t="s">
        <v>433</v>
      </c>
      <c r="L94">
        <v>200000</v>
      </c>
      <c r="M94" t="s">
        <v>32</v>
      </c>
      <c r="O94" s="66">
        <v>0</v>
      </c>
      <c r="P94" s="66">
        <v>0</v>
      </c>
      <c r="Q94" t="s">
        <v>434</v>
      </c>
      <c r="R94" t="s">
        <v>455</v>
      </c>
      <c r="S94" t="e">
        <f>VLOOKUP(B94,中介结果明细表!$B$4:$E$6,8,FALSE)</f>
        <v>#N/A</v>
      </c>
    </row>
    <row r="95" hidden="1" spans="1:19">
      <c r="A95">
        <v>1235</v>
      </c>
      <c r="B95" s="67">
        <v>21000000004</v>
      </c>
      <c r="C95" t="s">
        <v>596</v>
      </c>
      <c r="E95" t="s">
        <v>596</v>
      </c>
      <c r="F95" t="s">
        <v>409</v>
      </c>
      <c r="G95" t="s">
        <v>592</v>
      </c>
      <c r="H95">
        <v>1</v>
      </c>
      <c r="I95" t="s">
        <v>472</v>
      </c>
      <c r="J95">
        <v>23107</v>
      </c>
      <c r="K95" t="s">
        <v>433</v>
      </c>
      <c r="L95">
        <v>200000</v>
      </c>
      <c r="M95" t="s">
        <v>32</v>
      </c>
      <c r="O95" s="66">
        <v>0</v>
      </c>
      <c r="P95" s="66">
        <v>0</v>
      </c>
      <c r="Q95" t="s">
        <v>434</v>
      </c>
      <c r="R95" t="s">
        <v>506</v>
      </c>
      <c r="S95" t="e">
        <f>VLOOKUP(B95,中介结果明细表!$B$4:$E$6,8,FALSE)</f>
        <v>#N/A</v>
      </c>
    </row>
    <row r="96" hidden="1" spans="1:19">
      <c r="A96">
        <v>1235</v>
      </c>
      <c r="B96" s="67">
        <v>21000000005</v>
      </c>
      <c r="C96" t="s">
        <v>597</v>
      </c>
      <c r="D96" t="s">
        <v>598</v>
      </c>
      <c r="E96" t="s">
        <v>597</v>
      </c>
      <c r="F96" t="s">
        <v>409</v>
      </c>
      <c r="G96" t="s">
        <v>599</v>
      </c>
      <c r="H96">
        <v>1</v>
      </c>
      <c r="I96" t="s">
        <v>593</v>
      </c>
      <c r="J96">
        <v>2400602</v>
      </c>
      <c r="K96" t="s">
        <v>433</v>
      </c>
      <c r="L96">
        <v>200000</v>
      </c>
      <c r="M96" t="s">
        <v>32</v>
      </c>
      <c r="O96" s="66">
        <v>0</v>
      </c>
      <c r="P96" s="66">
        <v>0</v>
      </c>
      <c r="Q96" t="s">
        <v>434</v>
      </c>
      <c r="R96" t="s">
        <v>455</v>
      </c>
      <c r="S96" t="e">
        <f>VLOOKUP(B96,中介结果明细表!$B$4:$E$6,8,FALSE)</f>
        <v>#N/A</v>
      </c>
    </row>
    <row r="97" spans="1:19">
      <c r="A97">
        <v>1235</v>
      </c>
      <c r="B97" s="67">
        <v>21000000006</v>
      </c>
      <c r="C97" t="s">
        <v>600</v>
      </c>
      <c r="D97" t="s">
        <v>601</v>
      </c>
      <c r="E97" t="s">
        <v>600</v>
      </c>
      <c r="F97" t="s">
        <v>409</v>
      </c>
      <c r="G97" t="s">
        <v>602</v>
      </c>
      <c r="H97">
        <v>1</v>
      </c>
      <c r="I97" t="s">
        <v>593</v>
      </c>
      <c r="J97">
        <v>2321007</v>
      </c>
      <c r="K97" t="s">
        <v>433</v>
      </c>
      <c r="L97">
        <v>200000</v>
      </c>
      <c r="M97" t="s">
        <v>32</v>
      </c>
      <c r="O97" s="66">
        <v>69448</v>
      </c>
      <c r="P97" s="66">
        <v>2083.44</v>
      </c>
      <c r="Q97" t="s">
        <v>414</v>
      </c>
      <c r="R97" t="s">
        <v>440</v>
      </c>
      <c r="S97" t="e">
        <f>VLOOKUP(B97,中介结果明细表!$B$4:$E$6,8,FALSE)</f>
        <v>#N/A</v>
      </c>
    </row>
    <row r="98" hidden="1" spans="1:19">
      <c r="A98">
        <v>1235</v>
      </c>
      <c r="B98" s="67">
        <v>21000000007</v>
      </c>
      <c r="C98" t="s">
        <v>366</v>
      </c>
      <c r="E98" t="s">
        <v>366</v>
      </c>
      <c r="F98" t="s">
        <v>409</v>
      </c>
      <c r="G98" t="s">
        <v>603</v>
      </c>
      <c r="H98">
        <v>1</v>
      </c>
      <c r="I98" t="s">
        <v>593</v>
      </c>
      <c r="J98">
        <v>2201002</v>
      </c>
      <c r="K98" t="s">
        <v>604</v>
      </c>
      <c r="L98">
        <v>200000</v>
      </c>
      <c r="M98" t="s">
        <v>32</v>
      </c>
      <c r="O98" s="66">
        <v>0</v>
      </c>
      <c r="P98" s="66">
        <v>0</v>
      </c>
      <c r="Q98" t="s">
        <v>434</v>
      </c>
      <c r="R98" t="s">
        <v>605</v>
      </c>
      <c r="S98" t="e">
        <f>VLOOKUP(B98,中介结果明细表!$B$4:$E$6,8,FALSE)</f>
        <v>#N/A</v>
      </c>
    </row>
    <row r="99" hidden="1" spans="1:19">
      <c r="A99">
        <v>1235</v>
      </c>
      <c r="B99" s="67">
        <v>21000000008</v>
      </c>
      <c r="C99" t="s">
        <v>366</v>
      </c>
      <c r="D99" t="s">
        <v>606</v>
      </c>
      <c r="E99" t="s">
        <v>366</v>
      </c>
      <c r="F99" t="s">
        <v>409</v>
      </c>
      <c r="G99" t="s">
        <v>603</v>
      </c>
      <c r="H99">
        <v>1</v>
      </c>
      <c r="I99" t="s">
        <v>472</v>
      </c>
      <c r="J99">
        <v>2201002</v>
      </c>
      <c r="K99" t="s">
        <v>607</v>
      </c>
      <c r="L99">
        <v>200000</v>
      </c>
      <c r="M99" t="s">
        <v>32</v>
      </c>
      <c r="O99" s="66">
        <v>0</v>
      </c>
      <c r="P99" s="66">
        <v>0</v>
      </c>
      <c r="Q99" t="s">
        <v>608</v>
      </c>
      <c r="R99" t="s">
        <v>609</v>
      </c>
      <c r="S99" t="e">
        <f>VLOOKUP(B99,中介结果明细表!$B$4:$E$6,8,FALSE)</f>
        <v>#N/A</v>
      </c>
    </row>
    <row r="100" hidden="1" spans="1:19">
      <c r="A100">
        <v>1235</v>
      </c>
      <c r="B100" s="67">
        <v>21000000009</v>
      </c>
      <c r="C100" t="s">
        <v>366</v>
      </c>
      <c r="D100" t="s">
        <v>606</v>
      </c>
      <c r="E100" t="s">
        <v>366</v>
      </c>
      <c r="F100" t="s">
        <v>409</v>
      </c>
      <c r="G100" t="s">
        <v>603</v>
      </c>
      <c r="H100">
        <v>1</v>
      </c>
      <c r="I100" t="s">
        <v>472</v>
      </c>
      <c r="J100">
        <v>2201002</v>
      </c>
      <c r="K100" t="s">
        <v>607</v>
      </c>
      <c r="L100">
        <v>200000</v>
      </c>
      <c r="M100" t="s">
        <v>32</v>
      </c>
      <c r="O100" s="66">
        <v>0</v>
      </c>
      <c r="P100" s="66">
        <v>0</v>
      </c>
      <c r="Q100" t="s">
        <v>434</v>
      </c>
      <c r="R100" t="s">
        <v>609</v>
      </c>
      <c r="S100" t="e">
        <f>VLOOKUP(B100,中介结果明细表!$B$4:$E$6,8,FALSE)</f>
        <v>#N/A</v>
      </c>
    </row>
    <row r="101" spans="1:19">
      <c r="A101">
        <v>1235</v>
      </c>
      <c r="B101" s="67">
        <v>21000000010</v>
      </c>
      <c r="C101" t="s">
        <v>600</v>
      </c>
      <c r="E101" t="s">
        <v>600</v>
      </c>
      <c r="F101" t="s">
        <v>409</v>
      </c>
      <c r="G101" t="s">
        <v>610</v>
      </c>
      <c r="H101">
        <v>1</v>
      </c>
      <c r="I101" t="s">
        <v>472</v>
      </c>
      <c r="J101">
        <v>2321007</v>
      </c>
      <c r="K101" t="s">
        <v>433</v>
      </c>
      <c r="L101">
        <v>200000</v>
      </c>
      <c r="M101" t="s">
        <v>32</v>
      </c>
      <c r="O101" s="66">
        <v>19548.72</v>
      </c>
      <c r="P101" s="66">
        <v>586.46</v>
      </c>
      <c r="Q101" t="s">
        <v>414</v>
      </c>
      <c r="R101" t="s">
        <v>440</v>
      </c>
      <c r="S101" t="e">
        <f>VLOOKUP(B101,中介结果明细表!$B$4:$E$6,8,FALSE)</f>
        <v>#N/A</v>
      </c>
    </row>
    <row r="102" hidden="1" spans="1:19">
      <c r="A102">
        <v>1235</v>
      </c>
      <c r="B102" s="67">
        <v>21000000011</v>
      </c>
      <c r="C102" t="s">
        <v>312</v>
      </c>
      <c r="E102" t="s">
        <v>312</v>
      </c>
      <c r="F102" t="s">
        <v>409</v>
      </c>
      <c r="G102" t="s">
        <v>611</v>
      </c>
      <c r="H102">
        <v>1</v>
      </c>
      <c r="I102" t="s">
        <v>593</v>
      </c>
      <c r="J102">
        <v>2010104</v>
      </c>
      <c r="K102" t="s">
        <v>612</v>
      </c>
      <c r="L102">
        <v>200000</v>
      </c>
      <c r="M102" t="s">
        <v>32</v>
      </c>
      <c r="O102" s="66">
        <v>0</v>
      </c>
      <c r="P102" s="66">
        <v>0</v>
      </c>
      <c r="Q102" t="s">
        <v>434</v>
      </c>
      <c r="R102" t="s">
        <v>613</v>
      </c>
      <c r="S102" t="e">
        <f>VLOOKUP(B102,中介结果明细表!$B$4:$E$6,8,FALSE)</f>
        <v>#N/A</v>
      </c>
    </row>
    <row r="103" hidden="1" spans="1:19">
      <c r="A103">
        <v>1235</v>
      </c>
      <c r="B103" s="67">
        <v>21000000012</v>
      </c>
      <c r="C103" t="s">
        <v>366</v>
      </c>
      <c r="D103" t="s">
        <v>373</v>
      </c>
      <c r="E103" t="s">
        <v>366</v>
      </c>
      <c r="F103" t="s">
        <v>409</v>
      </c>
      <c r="G103" t="s">
        <v>614</v>
      </c>
      <c r="H103">
        <v>1</v>
      </c>
      <c r="I103" t="s">
        <v>593</v>
      </c>
      <c r="J103">
        <v>2201002</v>
      </c>
      <c r="K103" t="s">
        <v>607</v>
      </c>
      <c r="L103">
        <v>200000</v>
      </c>
      <c r="M103" t="s">
        <v>32</v>
      </c>
      <c r="O103" s="66">
        <v>0</v>
      </c>
      <c r="P103" s="66">
        <v>0</v>
      </c>
      <c r="Q103" t="s">
        <v>434</v>
      </c>
      <c r="R103" t="s">
        <v>609</v>
      </c>
      <c r="S103" t="e">
        <f>VLOOKUP(B103,中介结果明细表!$B$4:$E$6,8,FALSE)</f>
        <v>#N/A</v>
      </c>
    </row>
    <row r="104" hidden="1" spans="1:19">
      <c r="A104">
        <v>1235</v>
      </c>
      <c r="B104" s="67">
        <v>21000000013</v>
      </c>
      <c r="C104" t="s">
        <v>366</v>
      </c>
      <c r="D104" t="s">
        <v>373</v>
      </c>
      <c r="E104" t="s">
        <v>366</v>
      </c>
      <c r="F104" t="s">
        <v>409</v>
      </c>
      <c r="G104" t="s">
        <v>614</v>
      </c>
      <c r="H104">
        <v>1</v>
      </c>
      <c r="I104" t="s">
        <v>593</v>
      </c>
      <c r="J104">
        <v>2201002</v>
      </c>
      <c r="K104" t="s">
        <v>607</v>
      </c>
      <c r="L104">
        <v>200000</v>
      </c>
      <c r="M104" t="s">
        <v>32</v>
      </c>
      <c r="O104" s="66">
        <v>0</v>
      </c>
      <c r="P104" s="66">
        <v>0</v>
      </c>
      <c r="Q104" t="s">
        <v>434</v>
      </c>
      <c r="R104" t="s">
        <v>609</v>
      </c>
      <c r="S104" t="e">
        <f>VLOOKUP(B104,中介结果明细表!$B$4:$E$6,8,FALSE)</f>
        <v>#N/A</v>
      </c>
    </row>
    <row r="105" hidden="1" spans="1:19">
      <c r="A105">
        <v>1235</v>
      </c>
      <c r="B105" s="67">
        <v>21000000014</v>
      </c>
      <c r="C105" t="s">
        <v>366</v>
      </c>
      <c r="D105" t="s">
        <v>373</v>
      </c>
      <c r="E105" t="s">
        <v>366</v>
      </c>
      <c r="F105" t="s">
        <v>409</v>
      </c>
      <c r="G105" t="s">
        <v>614</v>
      </c>
      <c r="H105">
        <v>1</v>
      </c>
      <c r="I105" t="s">
        <v>593</v>
      </c>
      <c r="J105">
        <v>2201002</v>
      </c>
      <c r="K105" t="s">
        <v>607</v>
      </c>
      <c r="L105">
        <v>200000</v>
      </c>
      <c r="M105" t="s">
        <v>32</v>
      </c>
      <c r="O105" s="66">
        <v>0</v>
      </c>
      <c r="P105" s="66">
        <v>0</v>
      </c>
      <c r="Q105" t="s">
        <v>434</v>
      </c>
      <c r="R105" t="s">
        <v>609</v>
      </c>
      <c r="S105" t="e">
        <f>VLOOKUP(B105,中介结果明细表!$B$4:$E$6,8,FALSE)</f>
        <v>#N/A</v>
      </c>
    </row>
    <row r="106" hidden="1" spans="1:19">
      <c r="A106">
        <v>1235</v>
      </c>
      <c r="B106" s="67">
        <v>21000000015</v>
      </c>
      <c r="C106" t="s">
        <v>366</v>
      </c>
      <c r="D106" t="s">
        <v>373</v>
      </c>
      <c r="E106" t="s">
        <v>366</v>
      </c>
      <c r="F106" t="s">
        <v>409</v>
      </c>
      <c r="G106" t="s">
        <v>614</v>
      </c>
      <c r="H106">
        <v>1</v>
      </c>
      <c r="I106" t="s">
        <v>593</v>
      </c>
      <c r="J106">
        <v>2201002</v>
      </c>
      <c r="K106" t="s">
        <v>607</v>
      </c>
      <c r="L106">
        <v>200000</v>
      </c>
      <c r="M106" t="s">
        <v>32</v>
      </c>
      <c r="O106" s="66">
        <v>0</v>
      </c>
      <c r="P106" s="66">
        <v>0</v>
      </c>
      <c r="Q106" t="s">
        <v>434</v>
      </c>
      <c r="R106" t="s">
        <v>609</v>
      </c>
      <c r="S106" t="e">
        <f>VLOOKUP(B106,中介结果明细表!$B$4:$E$6,8,FALSE)</f>
        <v>#N/A</v>
      </c>
    </row>
    <row r="107" hidden="1" spans="1:19">
      <c r="A107">
        <v>1235</v>
      </c>
      <c r="B107" s="67">
        <v>21000000016</v>
      </c>
      <c r="C107" t="s">
        <v>366</v>
      </c>
      <c r="D107" t="s">
        <v>373</v>
      </c>
      <c r="E107" t="s">
        <v>366</v>
      </c>
      <c r="F107" t="s">
        <v>409</v>
      </c>
      <c r="G107" t="s">
        <v>614</v>
      </c>
      <c r="H107">
        <v>1</v>
      </c>
      <c r="I107" t="s">
        <v>593</v>
      </c>
      <c r="J107">
        <v>2201002</v>
      </c>
      <c r="K107" t="s">
        <v>607</v>
      </c>
      <c r="L107">
        <v>200000</v>
      </c>
      <c r="M107" t="s">
        <v>32</v>
      </c>
      <c r="O107" s="66">
        <v>0</v>
      </c>
      <c r="P107" s="66">
        <v>0</v>
      </c>
      <c r="Q107" t="s">
        <v>434</v>
      </c>
      <c r="R107" t="s">
        <v>609</v>
      </c>
      <c r="S107" t="e">
        <f>VLOOKUP(B107,中介结果明细表!$B$4:$E$6,8,FALSE)</f>
        <v>#N/A</v>
      </c>
    </row>
    <row r="108" hidden="1" spans="1:19">
      <c r="A108">
        <v>1235</v>
      </c>
      <c r="B108" s="67">
        <v>21000000017</v>
      </c>
      <c r="C108" t="s">
        <v>366</v>
      </c>
      <c r="D108" t="s">
        <v>373</v>
      </c>
      <c r="E108" t="s">
        <v>366</v>
      </c>
      <c r="F108" t="s">
        <v>409</v>
      </c>
      <c r="G108" t="s">
        <v>614</v>
      </c>
      <c r="H108">
        <v>1</v>
      </c>
      <c r="I108" t="s">
        <v>593</v>
      </c>
      <c r="J108">
        <v>2201002</v>
      </c>
      <c r="K108" t="s">
        <v>607</v>
      </c>
      <c r="L108">
        <v>200000</v>
      </c>
      <c r="M108" t="s">
        <v>32</v>
      </c>
      <c r="O108" s="66">
        <v>0</v>
      </c>
      <c r="P108" s="66">
        <v>0</v>
      </c>
      <c r="Q108" t="s">
        <v>434</v>
      </c>
      <c r="R108" t="s">
        <v>609</v>
      </c>
      <c r="S108" t="e">
        <f>VLOOKUP(B108,中介结果明细表!$B$4:$E$6,8,FALSE)</f>
        <v>#N/A</v>
      </c>
    </row>
    <row r="109" hidden="1" spans="1:19">
      <c r="A109">
        <v>1235</v>
      </c>
      <c r="B109" s="67">
        <v>21000000018</v>
      </c>
      <c r="C109" t="s">
        <v>366</v>
      </c>
      <c r="D109" t="s">
        <v>373</v>
      </c>
      <c r="E109" t="s">
        <v>366</v>
      </c>
      <c r="F109" t="s">
        <v>409</v>
      </c>
      <c r="G109" t="s">
        <v>614</v>
      </c>
      <c r="H109">
        <v>1</v>
      </c>
      <c r="I109" t="s">
        <v>593</v>
      </c>
      <c r="J109">
        <v>2201002</v>
      </c>
      <c r="K109" t="s">
        <v>607</v>
      </c>
      <c r="L109">
        <v>200000</v>
      </c>
      <c r="M109" t="s">
        <v>32</v>
      </c>
      <c r="O109" s="66">
        <v>0</v>
      </c>
      <c r="P109" s="66">
        <v>0</v>
      </c>
      <c r="Q109" t="s">
        <v>434</v>
      </c>
      <c r="R109" t="s">
        <v>609</v>
      </c>
      <c r="S109" t="e">
        <f>VLOOKUP(B109,中介结果明细表!$B$4:$E$6,8,FALSE)</f>
        <v>#N/A</v>
      </c>
    </row>
    <row r="110" hidden="1" spans="1:19">
      <c r="A110">
        <v>1235</v>
      </c>
      <c r="B110" s="67">
        <v>21000000019</v>
      </c>
      <c r="C110" t="s">
        <v>366</v>
      </c>
      <c r="D110" t="s">
        <v>373</v>
      </c>
      <c r="E110" t="s">
        <v>366</v>
      </c>
      <c r="F110" t="s">
        <v>409</v>
      </c>
      <c r="G110" t="s">
        <v>614</v>
      </c>
      <c r="H110">
        <v>1</v>
      </c>
      <c r="I110" t="s">
        <v>593</v>
      </c>
      <c r="J110">
        <v>2201002</v>
      </c>
      <c r="K110" t="s">
        <v>607</v>
      </c>
      <c r="L110">
        <v>200000</v>
      </c>
      <c r="M110" t="s">
        <v>32</v>
      </c>
      <c r="O110" s="66">
        <v>0</v>
      </c>
      <c r="P110" s="66">
        <v>0</v>
      </c>
      <c r="Q110" t="s">
        <v>434</v>
      </c>
      <c r="R110" t="s">
        <v>609</v>
      </c>
      <c r="S110" t="e">
        <f>VLOOKUP(B110,中介结果明细表!$B$4:$E$6,8,FALSE)</f>
        <v>#N/A</v>
      </c>
    </row>
    <row r="111" hidden="1" spans="1:19">
      <c r="A111">
        <v>1235</v>
      </c>
      <c r="B111" s="67">
        <v>21000000020</v>
      </c>
      <c r="C111" t="s">
        <v>366</v>
      </c>
      <c r="D111" t="s">
        <v>373</v>
      </c>
      <c r="E111" t="s">
        <v>366</v>
      </c>
      <c r="F111" t="s">
        <v>409</v>
      </c>
      <c r="G111" t="s">
        <v>614</v>
      </c>
      <c r="H111">
        <v>1</v>
      </c>
      <c r="I111" t="s">
        <v>593</v>
      </c>
      <c r="J111">
        <v>2201002</v>
      </c>
      <c r="K111" t="s">
        <v>607</v>
      </c>
      <c r="L111">
        <v>200000</v>
      </c>
      <c r="M111" t="s">
        <v>32</v>
      </c>
      <c r="O111" s="66">
        <v>0</v>
      </c>
      <c r="P111" s="66">
        <v>0</v>
      </c>
      <c r="Q111" t="s">
        <v>434</v>
      </c>
      <c r="R111" t="s">
        <v>609</v>
      </c>
      <c r="S111" t="e">
        <f>VLOOKUP(B111,中介结果明细表!$B$4:$E$6,8,FALSE)</f>
        <v>#N/A</v>
      </c>
    </row>
    <row r="112" hidden="1" spans="1:19">
      <c r="A112">
        <v>1235</v>
      </c>
      <c r="B112" s="67">
        <v>21000000021</v>
      </c>
      <c r="C112" t="s">
        <v>366</v>
      </c>
      <c r="D112" t="s">
        <v>373</v>
      </c>
      <c r="E112" t="s">
        <v>366</v>
      </c>
      <c r="F112" t="s">
        <v>409</v>
      </c>
      <c r="G112" t="s">
        <v>614</v>
      </c>
      <c r="H112">
        <v>1</v>
      </c>
      <c r="I112" t="s">
        <v>593</v>
      </c>
      <c r="J112">
        <v>2201002</v>
      </c>
      <c r="K112" t="s">
        <v>607</v>
      </c>
      <c r="L112">
        <v>200000</v>
      </c>
      <c r="M112" t="s">
        <v>32</v>
      </c>
      <c r="O112" s="66">
        <v>0</v>
      </c>
      <c r="P112" s="66">
        <v>0</v>
      </c>
      <c r="Q112" t="s">
        <v>434</v>
      </c>
      <c r="R112" t="s">
        <v>609</v>
      </c>
      <c r="S112" t="e">
        <f>VLOOKUP(B112,中介结果明细表!$B$4:$E$6,8,FALSE)</f>
        <v>#N/A</v>
      </c>
    </row>
    <row r="113" hidden="1" spans="1:19">
      <c r="A113">
        <v>1235</v>
      </c>
      <c r="B113" s="67">
        <v>21000000022</v>
      </c>
      <c r="C113" t="s">
        <v>366</v>
      </c>
      <c r="D113" t="s">
        <v>373</v>
      </c>
      <c r="E113" t="s">
        <v>366</v>
      </c>
      <c r="F113" t="s">
        <v>409</v>
      </c>
      <c r="G113" t="s">
        <v>614</v>
      </c>
      <c r="H113">
        <v>1</v>
      </c>
      <c r="I113" t="s">
        <v>593</v>
      </c>
      <c r="J113">
        <v>2201002</v>
      </c>
      <c r="K113" t="s">
        <v>607</v>
      </c>
      <c r="L113">
        <v>200000</v>
      </c>
      <c r="M113" t="s">
        <v>32</v>
      </c>
      <c r="O113" s="66">
        <v>0</v>
      </c>
      <c r="P113" s="66">
        <v>0</v>
      </c>
      <c r="Q113" t="s">
        <v>434</v>
      </c>
      <c r="R113" t="s">
        <v>485</v>
      </c>
      <c r="S113" t="e">
        <f>VLOOKUP(B113,中介结果明细表!$B$4:$E$6,8,FALSE)</f>
        <v>#N/A</v>
      </c>
    </row>
    <row r="114" hidden="1" spans="1:19">
      <c r="A114">
        <v>1235</v>
      </c>
      <c r="B114" s="67">
        <v>21000000023</v>
      </c>
      <c r="C114" t="s">
        <v>366</v>
      </c>
      <c r="D114" t="s">
        <v>373</v>
      </c>
      <c r="E114" t="s">
        <v>366</v>
      </c>
      <c r="F114" t="s">
        <v>409</v>
      </c>
      <c r="G114" t="s">
        <v>614</v>
      </c>
      <c r="H114">
        <v>1</v>
      </c>
      <c r="I114" t="s">
        <v>593</v>
      </c>
      <c r="J114">
        <v>2201002</v>
      </c>
      <c r="K114" t="s">
        <v>607</v>
      </c>
      <c r="L114">
        <v>200000</v>
      </c>
      <c r="M114" t="s">
        <v>32</v>
      </c>
      <c r="O114" s="66">
        <v>0</v>
      </c>
      <c r="P114" s="66">
        <v>0</v>
      </c>
      <c r="Q114" t="s">
        <v>434</v>
      </c>
      <c r="R114" t="s">
        <v>609</v>
      </c>
      <c r="S114" t="e">
        <f>VLOOKUP(B114,中介结果明细表!$B$4:$E$6,8,FALSE)</f>
        <v>#N/A</v>
      </c>
    </row>
    <row r="115" hidden="1" spans="1:19">
      <c r="A115">
        <v>1235</v>
      </c>
      <c r="B115" s="67">
        <v>21000000024</v>
      </c>
      <c r="C115" t="s">
        <v>366</v>
      </c>
      <c r="D115" t="s">
        <v>373</v>
      </c>
      <c r="E115" t="s">
        <v>366</v>
      </c>
      <c r="F115" t="s">
        <v>409</v>
      </c>
      <c r="G115" t="s">
        <v>614</v>
      </c>
      <c r="H115">
        <v>1</v>
      </c>
      <c r="I115" t="s">
        <v>593</v>
      </c>
      <c r="J115">
        <v>2201002</v>
      </c>
      <c r="K115" t="s">
        <v>607</v>
      </c>
      <c r="L115">
        <v>200000</v>
      </c>
      <c r="M115" t="s">
        <v>32</v>
      </c>
      <c r="O115" s="66">
        <v>0</v>
      </c>
      <c r="P115" s="66">
        <v>0</v>
      </c>
      <c r="Q115" t="s">
        <v>434</v>
      </c>
      <c r="R115" t="s">
        <v>609</v>
      </c>
      <c r="S115" t="e">
        <f>VLOOKUP(B115,中介结果明细表!$B$4:$E$6,8,FALSE)</f>
        <v>#N/A</v>
      </c>
    </row>
    <row r="116" hidden="1" spans="1:19">
      <c r="A116">
        <v>1235</v>
      </c>
      <c r="B116" s="67">
        <v>21000000025</v>
      </c>
      <c r="C116" t="s">
        <v>366</v>
      </c>
      <c r="D116" t="s">
        <v>373</v>
      </c>
      <c r="E116" t="s">
        <v>366</v>
      </c>
      <c r="F116" t="s">
        <v>409</v>
      </c>
      <c r="G116" t="s">
        <v>614</v>
      </c>
      <c r="H116">
        <v>1</v>
      </c>
      <c r="I116" t="s">
        <v>593</v>
      </c>
      <c r="J116">
        <v>2201002</v>
      </c>
      <c r="K116" t="s">
        <v>607</v>
      </c>
      <c r="L116">
        <v>200000</v>
      </c>
      <c r="M116" t="s">
        <v>32</v>
      </c>
      <c r="O116" s="66">
        <v>0</v>
      </c>
      <c r="P116" s="66">
        <v>0</v>
      </c>
      <c r="Q116" t="s">
        <v>434</v>
      </c>
      <c r="R116" t="s">
        <v>609</v>
      </c>
      <c r="S116" t="e">
        <f>VLOOKUP(B116,中介结果明细表!$B$4:$E$6,8,FALSE)</f>
        <v>#N/A</v>
      </c>
    </row>
    <row r="117" hidden="1" spans="1:19">
      <c r="A117">
        <v>1235</v>
      </c>
      <c r="B117" s="67">
        <v>21000000026</v>
      </c>
      <c r="C117" t="s">
        <v>366</v>
      </c>
      <c r="D117" t="s">
        <v>373</v>
      </c>
      <c r="E117" t="s">
        <v>366</v>
      </c>
      <c r="F117" t="s">
        <v>409</v>
      </c>
      <c r="G117" t="s">
        <v>614</v>
      </c>
      <c r="H117">
        <v>1</v>
      </c>
      <c r="I117" t="s">
        <v>593</v>
      </c>
      <c r="J117">
        <v>2201002</v>
      </c>
      <c r="K117" t="s">
        <v>615</v>
      </c>
      <c r="L117">
        <v>200000</v>
      </c>
      <c r="M117" t="s">
        <v>32</v>
      </c>
      <c r="O117" s="66">
        <v>1711</v>
      </c>
      <c r="P117" s="66">
        <v>51.33</v>
      </c>
      <c r="Q117" t="s">
        <v>414</v>
      </c>
      <c r="R117" t="s">
        <v>447</v>
      </c>
      <c r="S117" t="e">
        <f>VLOOKUP(B117,中介结果明细表!$B$4:$E$6,8,FALSE)</f>
        <v>#N/A</v>
      </c>
    </row>
    <row r="118" hidden="1" spans="1:19">
      <c r="A118">
        <v>1235</v>
      </c>
      <c r="B118" s="67">
        <v>21000000027</v>
      </c>
      <c r="C118" t="s">
        <v>366</v>
      </c>
      <c r="D118" t="s">
        <v>373</v>
      </c>
      <c r="E118" t="s">
        <v>366</v>
      </c>
      <c r="F118" t="s">
        <v>409</v>
      </c>
      <c r="G118" t="s">
        <v>614</v>
      </c>
      <c r="H118">
        <v>1</v>
      </c>
      <c r="I118" t="s">
        <v>593</v>
      </c>
      <c r="J118">
        <v>2201002</v>
      </c>
      <c r="K118" t="s">
        <v>615</v>
      </c>
      <c r="L118">
        <v>200000</v>
      </c>
      <c r="M118" t="s">
        <v>32</v>
      </c>
      <c r="O118" s="66">
        <v>1711</v>
      </c>
      <c r="P118" s="66">
        <v>51.33</v>
      </c>
      <c r="Q118" t="s">
        <v>414</v>
      </c>
      <c r="R118" t="s">
        <v>447</v>
      </c>
      <c r="S118" t="e">
        <f>VLOOKUP(B118,中介结果明细表!$B$4:$E$6,8,FALSE)</f>
        <v>#N/A</v>
      </c>
    </row>
    <row r="119" hidden="1" spans="1:19">
      <c r="A119">
        <v>1235</v>
      </c>
      <c r="B119" s="67">
        <v>21000000028</v>
      </c>
      <c r="C119" t="s">
        <v>366</v>
      </c>
      <c r="D119" t="s">
        <v>373</v>
      </c>
      <c r="E119" t="s">
        <v>366</v>
      </c>
      <c r="F119" t="s">
        <v>409</v>
      </c>
      <c r="G119" t="s">
        <v>614</v>
      </c>
      <c r="H119">
        <v>1</v>
      </c>
      <c r="I119" t="s">
        <v>593</v>
      </c>
      <c r="J119">
        <v>2201002</v>
      </c>
      <c r="K119" t="s">
        <v>615</v>
      </c>
      <c r="L119">
        <v>200000</v>
      </c>
      <c r="M119" t="s">
        <v>32</v>
      </c>
      <c r="O119" s="66">
        <v>1711</v>
      </c>
      <c r="P119" s="66">
        <v>51.33</v>
      </c>
      <c r="Q119" t="s">
        <v>414</v>
      </c>
      <c r="R119" t="s">
        <v>460</v>
      </c>
      <c r="S119" t="e">
        <f>VLOOKUP(B119,中介结果明细表!$B$4:$E$6,8,FALSE)</f>
        <v>#N/A</v>
      </c>
    </row>
    <row r="120" hidden="1" spans="1:19">
      <c r="A120">
        <v>1235</v>
      </c>
      <c r="B120" s="67">
        <v>21000000029</v>
      </c>
      <c r="C120" t="s">
        <v>366</v>
      </c>
      <c r="D120" t="s">
        <v>373</v>
      </c>
      <c r="E120" t="s">
        <v>366</v>
      </c>
      <c r="F120" t="s">
        <v>409</v>
      </c>
      <c r="G120" t="s">
        <v>614</v>
      </c>
      <c r="H120">
        <v>1</v>
      </c>
      <c r="I120" t="s">
        <v>593</v>
      </c>
      <c r="J120">
        <v>2201002</v>
      </c>
      <c r="K120" t="s">
        <v>615</v>
      </c>
      <c r="L120">
        <v>200000</v>
      </c>
      <c r="M120" t="s">
        <v>32</v>
      </c>
      <c r="O120" s="66">
        <v>1713</v>
      </c>
      <c r="P120" s="66">
        <v>51.39</v>
      </c>
      <c r="Q120" t="s">
        <v>414</v>
      </c>
      <c r="R120" t="s">
        <v>447</v>
      </c>
      <c r="S120" t="e">
        <f>VLOOKUP(B120,中介结果明细表!$B$4:$E$6,8,FALSE)</f>
        <v>#N/A</v>
      </c>
    </row>
    <row r="121" hidden="1" spans="1:19">
      <c r="A121">
        <v>1235</v>
      </c>
      <c r="B121" s="67">
        <v>21000000030</v>
      </c>
      <c r="C121" t="s">
        <v>140</v>
      </c>
      <c r="D121" t="s">
        <v>616</v>
      </c>
      <c r="E121" t="s">
        <v>140</v>
      </c>
      <c r="F121" t="s">
        <v>409</v>
      </c>
      <c r="G121" t="s">
        <v>614</v>
      </c>
      <c r="H121">
        <v>1</v>
      </c>
      <c r="I121" t="s">
        <v>593</v>
      </c>
      <c r="J121">
        <v>2010605</v>
      </c>
      <c r="K121" t="s">
        <v>433</v>
      </c>
      <c r="L121">
        <v>200000</v>
      </c>
      <c r="M121" t="s">
        <v>32</v>
      </c>
      <c r="O121" s="66">
        <v>0</v>
      </c>
      <c r="P121" s="66">
        <v>0</v>
      </c>
      <c r="Q121" t="s">
        <v>434</v>
      </c>
      <c r="R121" t="s">
        <v>617</v>
      </c>
      <c r="S121" t="e">
        <f>VLOOKUP(B121,中介结果明细表!$B$4:$E$6,8,FALSE)</f>
        <v>#N/A</v>
      </c>
    </row>
    <row r="122" hidden="1" spans="1:19">
      <c r="A122">
        <v>1235</v>
      </c>
      <c r="B122" s="67">
        <v>21000000031</v>
      </c>
      <c r="C122" t="s">
        <v>618</v>
      </c>
      <c r="D122" t="s">
        <v>619</v>
      </c>
      <c r="E122" t="s">
        <v>618</v>
      </c>
      <c r="F122" t="s">
        <v>409</v>
      </c>
      <c r="G122" t="s">
        <v>620</v>
      </c>
      <c r="H122">
        <v>1</v>
      </c>
      <c r="I122" t="s">
        <v>593</v>
      </c>
      <c r="J122">
        <v>24123</v>
      </c>
      <c r="K122" t="s">
        <v>433</v>
      </c>
      <c r="L122">
        <v>200000</v>
      </c>
      <c r="M122" t="s">
        <v>32</v>
      </c>
      <c r="O122" s="66">
        <v>0</v>
      </c>
      <c r="P122" s="66">
        <v>0</v>
      </c>
      <c r="Q122" t="s">
        <v>434</v>
      </c>
      <c r="R122" t="s">
        <v>455</v>
      </c>
      <c r="S122" t="e">
        <f>VLOOKUP(B122,中介结果明细表!$B$4:$E$6,8,FALSE)</f>
        <v>#N/A</v>
      </c>
    </row>
    <row r="123" hidden="1" spans="1:19">
      <c r="A123">
        <v>1235</v>
      </c>
      <c r="B123" s="67">
        <v>21000000032</v>
      </c>
      <c r="C123" t="s">
        <v>312</v>
      </c>
      <c r="D123" t="s">
        <v>621</v>
      </c>
      <c r="E123" t="s">
        <v>312</v>
      </c>
      <c r="F123" t="s">
        <v>409</v>
      </c>
      <c r="G123" t="s">
        <v>622</v>
      </c>
      <c r="H123">
        <v>1</v>
      </c>
      <c r="I123" t="s">
        <v>472</v>
      </c>
      <c r="J123">
        <v>2010104</v>
      </c>
      <c r="K123" t="s">
        <v>433</v>
      </c>
      <c r="L123">
        <v>200000</v>
      </c>
      <c r="M123" t="s">
        <v>32</v>
      </c>
      <c r="O123" s="66">
        <v>0</v>
      </c>
      <c r="P123" s="66">
        <v>0</v>
      </c>
      <c r="Q123" t="s">
        <v>608</v>
      </c>
      <c r="R123" t="s">
        <v>609</v>
      </c>
      <c r="S123" t="e">
        <f>VLOOKUP(B123,中介结果明细表!$B$4:$E$6,8,FALSE)</f>
        <v>#N/A</v>
      </c>
    </row>
    <row r="124" hidden="1" spans="1:19">
      <c r="A124">
        <v>1235</v>
      </c>
      <c r="B124" s="67">
        <v>21000000033</v>
      </c>
      <c r="C124" t="s">
        <v>312</v>
      </c>
      <c r="D124" t="s">
        <v>621</v>
      </c>
      <c r="E124" t="s">
        <v>312</v>
      </c>
      <c r="F124" t="s">
        <v>409</v>
      </c>
      <c r="G124" t="s">
        <v>622</v>
      </c>
      <c r="H124">
        <v>1</v>
      </c>
      <c r="I124" t="s">
        <v>472</v>
      </c>
      <c r="J124">
        <v>2010104</v>
      </c>
      <c r="K124" t="s">
        <v>433</v>
      </c>
      <c r="L124">
        <v>200000</v>
      </c>
      <c r="M124" t="s">
        <v>32</v>
      </c>
      <c r="O124" s="66">
        <v>0</v>
      </c>
      <c r="P124" s="66">
        <v>0</v>
      </c>
      <c r="Q124" t="s">
        <v>608</v>
      </c>
      <c r="R124" t="s">
        <v>609</v>
      </c>
      <c r="S124" t="e">
        <f>VLOOKUP(B124,中介结果明细表!$B$4:$E$6,8,FALSE)</f>
        <v>#N/A</v>
      </c>
    </row>
    <row r="125" hidden="1" spans="1:19">
      <c r="A125">
        <v>1235</v>
      </c>
      <c r="B125" s="67">
        <v>21000000034</v>
      </c>
      <c r="C125" t="s">
        <v>312</v>
      </c>
      <c r="D125" t="s">
        <v>621</v>
      </c>
      <c r="E125" t="s">
        <v>312</v>
      </c>
      <c r="F125" t="s">
        <v>409</v>
      </c>
      <c r="G125" t="s">
        <v>622</v>
      </c>
      <c r="H125">
        <v>1</v>
      </c>
      <c r="I125" t="s">
        <v>472</v>
      </c>
      <c r="J125">
        <v>2010104</v>
      </c>
      <c r="K125" t="s">
        <v>433</v>
      </c>
      <c r="L125">
        <v>200000</v>
      </c>
      <c r="M125" t="s">
        <v>32</v>
      </c>
      <c r="O125" s="66">
        <v>0</v>
      </c>
      <c r="P125" s="66">
        <v>0</v>
      </c>
      <c r="Q125" t="s">
        <v>608</v>
      </c>
      <c r="R125" t="s">
        <v>609</v>
      </c>
      <c r="S125" t="e">
        <f>VLOOKUP(B125,中介结果明细表!$B$4:$E$6,8,FALSE)</f>
        <v>#N/A</v>
      </c>
    </row>
    <row r="126" hidden="1" spans="1:19">
      <c r="A126">
        <v>1235</v>
      </c>
      <c r="B126" s="67">
        <v>21000000035</v>
      </c>
      <c r="C126" t="s">
        <v>312</v>
      </c>
      <c r="D126" t="s">
        <v>623</v>
      </c>
      <c r="E126" t="s">
        <v>312</v>
      </c>
      <c r="F126" t="s">
        <v>409</v>
      </c>
      <c r="G126" t="s">
        <v>624</v>
      </c>
      <c r="H126">
        <v>1</v>
      </c>
      <c r="I126" t="s">
        <v>472</v>
      </c>
      <c r="J126">
        <v>2010104</v>
      </c>
      <c r="K126" t="s">
        <v>433</v>
      </c>
      <c r="L126">
        <v>200000</v>
      </c>
      <c r="M126" t="s">
        <v>32</v>
      </c>
      <c r="O126" s="66">
        <v>0</v>
      </c>
      <c r="P126" s="66">
        <v>0</v>
      </c>
      <c r="Q126" t="s">
        <v>434</v>
      </c>
      <c r="R126" t="s">
        <v>609</v>
      </c>
      <c r="S126" t="e">
        <f>VLOOKUP(B126,中介结果明细表!$B$4:$E$6,8,FALSE)</f>
        <v>#N/A</v>
      </c>
    </row>
    <row r="127" hidden="1" spans="1:19">
      <c r="A127">
        <v>1235</v>
      </c>
      <c r="B127" s="67">
        <v>21000000036</v>
      </c>
      <c r="C127" t="s">
        <v>312</v>
      </c>
      <c r="E127" t="s">
        <v>312</v>
      </c>
      <c r="F127" t="s">
        <v>409</v>
      </c>
      <c r="G127" t="s">
        <v>624</v>
      </c>
      <c r="H127">
        <v>1</v>
      </c>
      <c r="I127" t="s">
        <v>472</v>
      </c>
      <c r="J127">
        <v>2010104</v>
      </c>
      <c r="K127" t="s">
        <v>433</v>
      </c>
      <c r="L127">
        <v>200000</v>
      </c>
      <c r="M127" t="s">
        <v>32</v>
      </c>
      <c r="O127" s="66">
        <v>0</v>
      </c>
      <c r="P127" s="66">
        <v>0</v>
      </c>
      <c r="Q127" t="s">
        <v>434</v>
      </c>
      <c r="R127" t="s">
        <v>585</v>
      </c>
      <c r="S127" t="e">
        <f>VLOOKUP(B127,中介结果明细表!$B$4:$E$6,8,FALSE)</f>
        <v>#N/A</v>
      </c>
    </row>
    <row r="128" hidden="1" spans="1:19">
      <c r="A128">
        <v>1235</v>
      </c>
      <c r="B128" s="67">
        <v>21000000037</v>
      </c>
      <c r="C128" t="s">
        <v>312</v>
      </c>
      <c r="D128" t="s">
        <v>623</v>
      </c>
      <c r="E128" t="s">
        <v>312</v>
      </c>
      <c r="F128" t="s">
        <v>409</v>
      </c>
      <c r="G128" t="s">
        <v>624</v>
      </c>
      <c r="H128">
        <v>1</v>
      </c>
      <c r="I128" t="s">
        <v>472</v>
      </c>
      <c r="J128">
        <v>2010104</v>
      </c>
      <c r="K128" t="s">
        <v>625</v>
      </c>
      <c r="L128">
        <v>200000</v>
      </c>
      <c r="M128" t="s">
        <v>32</v>
      </c>
      <c r="O128" s="66">
        <v>9900</v>
      </c>
      <c r="P128" s="66">
        <v>297</v>
      </c>
      <c r="Q128" t="s">
        <v>414</v>
      </c>
      <c r="R128" t="s">
        <v>418</v>
      </c>
      <c r="S128" t="e">
        <f>VLOOKUP(B128,中介结果明细表!$B$4:$E$6,8,FALSE)</f>
        <v>#N/A</v>
      </c>
    </row>
    <row r="129" hidden="1" spans="1:19">
      <c r="A129">
        <v>1235</v>
      </c>
      <c r="B129" s="67">
        <v>21000000038</v>
      </c>
      <c r="C129" t="s">
        <v>600</v>
      </c>
      <c r="D129" t="s">
        <v>626</v>
      </c>
      <c r="E129" t="s">
        <v>600</v>
      </c>
      <c r="F129" t="s">
        <v>409</v>
      </c>
      <c r="G129" t="s">
        <v>627</v>
      </c>
      <c r="H129">
        <v>1</v>
      </c>
      <c r="I129" t="s">
        <v>593</v>
      </c>
      <c r="J129">
        <v>2321007</v>
      </c>
      <c r="K129" t="s">
        <v>628</v>
      </c>
      <c r="L129">
        <v>200000</v>
      </c>
      <c r="M129" t="s">
        <v>32</v>
      </c>
      <c r="O129" s="66">
        <v>13010</v>
      </c>
      <c r="P129" s="66">
        <v>390.3</v>
      </c>
      <c r="Q129" t="s">
        <v>414</v>
      </c>
      <c r="R129" t="s">
        <v>418</v>
      </c>
      <c r="S129" t="e">
        <f>VLOOKUP(B129,中介结果明细表!$B$4:$E$6,8,FALSE)</f>
        <v>#N/A</v>
      </c>
    </row>
    <row r="130" hidden="1" spans="1:19">
      <c r="A130">
        <v>1235</v>
      </c>
      <c r="B130" s="67">
        <v>21000000039</v>
      </c>
      <c r="C130" t="s">
        <v>381</v>
      </c>
      <c r="D130" t="s">
        <v>629</v>
      </c>
      <c r="E130" t="s">
        <v>381</v>
      </c>
      <c r="F130" t="s">
        <v>409</v>
      </c>
      <c r="G130" t="s">
        <v>630</v>
      </c>
      <c r="H130">
        <v>1</v>
      </c>
      <c r="I130" t="s">
        <v>593</v>
      </c>
      <c r="J130">
        <v>2320901</v>
      </c>
      <c r="K130" t="s">
        <v>433</v>
      </c>
      <c r="L130">
        <v>200000</v>
      </c>
      <c r="M130" t="s">
        <v>32</v>
      </c>
      <c r="O130" s="66">
        <v>0</v>
      </c>
      <c r="P130" s="66">
        <v>0</v>
      </c>
      <c r="Q130" t="s">
        <v>434</v>
      </c>
      <c r="R130" t="s">
        <v>455</v>
      </c>
      <c r="S130" t="e">
        <f>VLOOKUP(B130,中介结果明细表!$B$4:$E$6,8,FALSE)</f>
        <v>#N/A</v>
      </c>
    </row>
    <row r="131" hidden="1" spans="1:19">
      <c r="A131">
        <v>1235</v>
      </c>
      <c r="B131" s="67">
        <v>21000000040</v>
      </c>
      <c r="C131" t="s">
        <v>312</v>
      </c>
      <c r="D131" t="s">
        <v>631</v>
      </c>
      <c r="E131" t="s">
        <v>312</v>
      </c>
      <c r="F131" t="s">
        <v>409</v>
      </c>
      <c r="G131" t="s">
        <v>630</v>
      </c>
      <c r="H131">
        <v>1</v>
      </c>
      <c r="I131" t="s">
        <v>472</v>
      </c>
      <c r="J131">
        <v>2010104</v>
      </c>
      <c r="K131" t="s">
        <v>433</v>
      </c>
      <c r="L131">
        <v>200000</v>
      </c>
      <c r="M131" t="s">
        <v>32</v>
      </c>
      <c r="O131" s="66">
        <v>0</v>
      </c>
      <c r="P131" s="66">
        <v>0</v>
      </c>
      <c r="Q131" t="s">
        <v>434</v>
      </c>
      <c r="R131" t="s">
        <v>605</v>
      </c>
      <c r="S131" t="e">
        <f>VLOOKUP(B131,中介结果明细表!$B$4:$E$6,8,FALSE)</f>
        <v>#N/A</v>
      </c>
    </row>
    <row r="132" hidden="1" spans="1:19">
      <c r="A132">
        <v>1235</v>
      </c>
      <c r="B132" s="67">
        <v>21000000041</v>
      </c>
      <c r="C132" t="s">
        <v>312</v>
      </c>
      <c r="D132" t="s">
        <v>632</v>
      </c>
      <c r="E132" t="s">
        <v>312</v>
      </c>
      <c r="F132" t="s">
        <v>409</v>
      </c>
      <c r="G132" t="s">
        <v>633</v>
      </c>
      <c r="H132">
        <v>1</v>
      </c>
      <c r="I132" t="s">
        <v>472</v>
      </c>
      <c r="J132">
        <v>2010104</v>
      </c>
      <c r="K132" t="s">
        <v>612</v>
      </c>
      <c r="L132">
        <v>200000</v>
      </c>
      <c r="M132" t="s">
        <v>32</v>
      </c>
      <c r="O132" s="66">
        <v>0</v>
      </c>
      <c r="P132" s="66">
        <v>0</v>
      </c>
      <c r="Q132" t="s">
        <v>434</v>
      </c>
      <c r="R132" t="s">
        <v>617</v>
      </c>
      <c r="S132" t="e">
        <f>VLOOKUP(B132,中介结果明细表!$B$4:$E$6,8,FALSE)</f>
        <v>#N/A</v>
      </c>
    </row>
    <row r="133" hidden="1" spans="1:19">
      <c r="A133">
        <v>1235</v>
      </c>
      <c r="B133" s="67">
        <v>21000000042</v>
      </c>
      <c r="C133" t="s">
        <v>366</v>
      </c>
      <c r="D133" t="s">
        <v>634</v>
      </c>
      <c r="E133" t="s">
        <v>366</v>
      </c>
      <c r="F133" t="s">
        <v>409</v>
      </c>
      <c r="G133" t="s">
        <v>451</v>
      </c>
      <c r="H133">
        <v>1</v>
      </c>
      <c r="I133" t="s">
        <v>593</v>
      </c>
      <c r="J133">
        <v>2201002</v>
      </c>
      <c r="K133" t="s">
        <v>615</v>
      </c>
      <c r="L133">
        <v>200000</v>
      </c>
      <c r="M133" t="s">
        <v>32</v>
      </c>
      <c r="O133" s="66">
        <v>2700</v>
      </c>
      <c r="P133" s="66">
        <v>81</v>
      </c>
      <c r="Q133" t="s">
        <v>414</v>
      </c>
      <c r="R133" t="s">
        <v>415</v>
      </c>
      <c r="S133" t="e">
        <f>VLOOKUP(B133,中介结果明细表!$B$4:$E$6,8,FALSE)</f>
        <v>#N/A</v>
      </c>
    </row>
    <row r="134" hidden="1" spans="1:19">
      <c r="A134">
        <v>1235</v>
      </c>
      <c r="B134" s="67">
        <v>21000000043</v>
      </c>
      <c r="C134" t="s">
        <v>366</v>
      </c>
      <c r="D134" t="s">
        <v>635</v>
      </c>
      <c r="E134" t="s">
        <v>366</v>
      </c>
      <c r="F134" t="s">
        <v>409</v>
      </c>
      <c r="G134" t="s">
        <v>636</v>
      </c>
      <c r="H134">
        <v>1</v>
      </c>
      <c r="I134" t="s">
        <v>593</v>
      </c>
      <c r="J134">
        <v>2201002</v>
      </c>
      <c r="K134" t="s">
        <v>604</v>
      </c>
      <c r="L134">
        <v>200000</v>
      </c>
      <c r="M134" t="s">
        <v>32</v>
      </c>
      <c r="O134" s="66">
        <v>0</v>
      </c>
      <c r="P134" s="66">
        <v>0</v>
      </c>
      <c r="Q134" t="s">
        <v>434</v>
      </c>
      <c r="R134" t="s">
        <v>440</v>
      </c>
      <c r="S134" t="e">
        <f>VLOOKUP(B134,中介结果明细表!$B$4:$E$6,8,FALSE)</f>
        <v>#N/A</v>
      </c>
    </row>
    <row r="135" hidden="1" spans="1:19">
      <c r="A135">
        <v>1235</v>
      </c>
      <c r="B135" s="67">
        <v>21000000044</v>
      </c>
      <c r="C135" t="s">
        <v>637</v>
      </c>
      <c r="D135" t="s">
        <v>638</v>
      </c>
      <c r="E135" t="s">
        <v>637</v>
      </c>
      <c r="F135" t="s">
        <v>409</v>
      </c>
      <c r="G135" t="s">
        <v>639</v>
      </c>
      <c r="H135">
        <v>1</v>
      </c>
      <c r="I135" t="s">
        <v>640</v>
      </c>
      <c r="J135">
        <v>2400103</v>
      </c>
      <c r="K135" t="s">
        <v>433</v>
      </c>
      <c r="L135">
        <v>200000</v>
      </c>
      <c r="M135" t="s">
        <v>32</v>
      </c>
      <c r="O135" s="66">
        <v>0</v>
      </c>
      <c r="P135" s="66">
        <v>0</v>
      </c>
      <c r="Q135" t="s">
        <v>434</v>
      </c>
      <c r="R135" t="s">
        <v>506</v>
      </c>
      <c r="S135" t="e">
        <f>VLOOKUP(B135,中介结果明细表!$B$4:$E$6,8,FALSE)</f>
        <v>#N/A</v>
      </c>
    </row>
    <row r="136" spans="1:19">
      <c r="A136">
        <v>1235</v>
      </c>
      <c r="B136" s="67">
        <v>21000000045</v>
      </c>
      <c r="C136" t="s">
        <v>312</v>
      </c>
      <c r="D136" t="s">
        <v>325</v>
      </c>
      <c r="E136" t="s">
        <v>312</v>
      </c>
      <c r="F136" t="s">
        <v>409</v>
      </c>
      <c r="G136" t="s">
        <v>641</v>
      </c>
      <c r="H136">
        <v>1</v>
      </c>
      <c r="I136" t="s">
        <v>593</v>
      </c>
      <c r="J136">
        <v>2010104</v>
      </c>
      <c r="K136" t="s">
        <v>612</v>
      </c>
      <c r="L136">
        <v>200000</v>
      </c>
      <c r="M136" t="s">
        <v>32</v>
      </c>
      <c r="O136" s="66">
        <v>9450</v>
      </c>
      <c r="P136" s="66">
        <v>283.5</v>
      </c>
      <c r="Q136" t="s">
        <v>414</v>
      </c>
      <c r="R136" t="s">
        <v>605</v>
      </c>
      <c r="S136" t="e">
        <f>VLOOKUP(B136,中介结果明细表!$B$4:$E$6,8,FALSE)</f>
        <v>#N/A</v>
      </c>
    </row>
    <row r="137" spans="1:19">
      <c r="A137">
        <v>1235</v>
      </c>
      <c r="B137" s="67">
        <v>21000000046</v>
      </c>
      <c r="C137" t="s">
        <v>312</v>
      </c>
      <c r="D137" t="s">
        <v>325</v>
      </c>
      <c r="E137" t="s">
        <v>312</v>
      </c>
      <c r="F137" t="s">
        <v>409</v>
      </c>
      <c r="G137" t="s">
        <v>641</v>
      </c>
      <c r="H137">
        <v>1</v>
      </c>
      <c r="I137" t="s">
        <v>593</v>
      </c>
      <c r="J137">
        <v>2010104</v>
      </c>
      <c r="K137" t="s">
        <v>612</v>
      </c>
      <c r="L137">
        <v>200000</v>
      </c>
      <c r="M137" t="s">
        <v>32</v>
      </c>
      <c r="O137" s="66">
        <v>9450</v>
      </c>
      <c r="P137" s="66">
        <v>283.5</v>
      </c>
      <c r="Q137" t="s">
        <v>414</v>
      </c>
      <c r="R137" t="s">
        <v>605</v>
      </c>
      <c r="S137" t="e">
        <f>VLOOKUP(B137,中介结果明细表!$B$4:$E$6,8,FALSE)</f>
        <v>#N/A</v>
      </c>
    </row>
    <row r="138" hidden="1" spans="1:19">
      <c r="A138">
        <v>1235</v>
      </c>
      <c r="B138" s="67">
        <v>21000000047</v>
      </c>
      <c r="C138" t="s">
        <v>312</v>
      </c>
      <c r="D138" t="s">
        <v>325</v>
      </c>
      <c r="E138" t="s">
        <v>312</v>
      </c>
      <c r="F138" t="s">
        <v>409</v>
      </c>
      <c r="G138" t="s">
        <v>641</v>
      </c>
      <c r="H138">
        <v>1</v>
      </c>
      <c r="I138" t="s">
        <v>593</v>
      </c>
      <c r="J138">
        <v>2010104</v>
      </c>
      <c r="K138" t="s">
        <v>612</v>
      </c>
      <c r="L138">
        <v>200000</v>
      </c>
      <c r="M138" t="s">
        <v>32</v>
      </c>
      <c r="O138" s="66">
        <v>0</v>
      </c>
      <c r="P138" s="66">
        <v>0</v>
      </c>
      <c r="Q138" t="s">
        <v>434</v>
      </c>
      <c r="R138" t="s">
        <v>605</v>
      </c>
      <c r="S138" t="e">
        <f>VLOOKUP(B138,中介结果明细表!$B$4:$E$6,8,FALSE)</f>
        <v>#N/A</v>
      </c>
    </row>
    <row r="139" hidden="1" spans="1:19">
      <c r="A139">
        <v>1235</v>
      </c>
      <c r="B139" s="67">
        <v>21000000048</v>
      </c>
      <c r="C139" t="s">
        <v>312</v>
      </c>
      <c r="D139" t="s">
        <v>325</v>
      </c>
      <c r="E139" t="s">
        <v>312</v>
      </c>
      <c r="F139" t="s">
        <v>409</v>
      </c>
      <c r="G139" t="s">
        <v>641</v>
      </c>
      <c r="H139">
        <v>1</v>
      </c>
      <c r="I139" t="s">
        <v>593</v>
      </c>
      <c r="J139">
        <v>2010104</v>
      </c>
      <c r="K139" t="s">
        <v>612</v>
      </c>
      <c r="L139">
        <v>200000</v>
      </c>
      <c r="M139" t="s">
        <v>32</v>
      </c>
      <c r="O139" s="66">
        <v>0</v>
      </c>
      <c r="P139" s="66">
        <v>0</v>
      </c>
      <c r="Q139" t="s">
        <v>434</v>
      </c>
      <c r="R139" t="s">
        <v>585</v>
      </c>
      <c r="S139" t="e">
        <f>VLOOKUP(B139,中介结果明细表!$B$4:$E$6,8,FALSE)</f>
        <v>#N/A</v>
      </c>
    </row>
    <row r="140" hidden="1" spans="1:19">
      <c r="A140">
        <v>1235</v>
      </c>
      <c r="B140" s="67">
        <v>21000000049</v>
      </c>
      <c r="C140" t="s">
        <v>312</v>
      </c>
      <c r="D140" t="s">
        <v>322</v>
      </c>
      <c r="E140" t="s">
        <v>312</v>
      </c>
      <c r="F140" t="s">
        <v>409</v>
      </c>
      <c r="G140" t="s">
        <v>641</v>
      </c>
      <c r="H140">
        <v>1</v>
      </c>
      <c r="I140" t="s">
        <v>593</v>
      </c>
      <c r="J140">
        <v>2010104</v>
      </c>
      <c r="K140" t="s">
        <v>612</v>
      </c>
      <c r="L140">
        <v>200000</v>
      </c>
      <c r="M140" t="s">
        <v>32</v>
      </c>
      <c r="O140" s="66">
        <v>0</v>
      </c>
      <c r="P140" s="66">
        <v>0</v>
      </c>
      <c r="Q140" t="s">
        <v>434</v>
      </c>
      <c r="R140" t="s">
        <v>617</v>
      </c>
      <c r="S140" t="e">
        <f>VLOOKUP(B140,中介结果明细表!$B$4:$E$6,8,FALSE)</f>
        <v>#N/A</v>
      </c>
    </row>
    <row r="141" spans="1:19">
      <c r="A141">
        <v>1235</v>
      </c>
      <c r="B141" s="67">
        <v>21000000050</v>
      </c>
      <c r="C141" t="s">
        <v>312</v>
      </c>
      <c r="D141" t="s">
        <v>322</v>
      </c>
      <c r="E141" t="s">
        <v>312</v>
      </c>
      <c r="F141" t="s">
        <v>409</v>
      </c>
      <c r="G141" t="s">
        <v>641</v>
      </c>
      <c r="H141">
        <v>1</v>
      </c>
      <c r="I141" t="s">
        <v>593</v>
      </c>
      <c r="J141">
        <v>2010104</v>
      </c>
      <c r="K141" t="s">
        <v>612</v>
      </c>
      <c r="L141">
        <v>200000</v>
      </c>
      <c r="M141" t="s">
        <v>32</v>
      </c>
      <c r="O141" s="66">
        <v>7850</v>
      </c>
      <c r="P141" s="66">
        <v>235.5</v>
      </c>
      <c r="Q141" t="s">
        <v>414</v>
      </c>
      <c r="R141" t="s">
        <v>642</v>
      </c>
      <c r="S141" t="e">
        <f>VLOOKUP(B141,中介结果明细表!$B$4:$E$6,8,FALSE)</f>
        <v>#N/A</v>
      </c>
    </row>
    <row r="142" hidden="1" spans="1:19">
      <c r="A142">
        <v>1235</v>
      </c>
      <c r="B142" s="67">
        <v>21000000051</v>
      </c>
      <c r="C142" t="s">
        <v>312</v>
      </c>
      <c r="D142" t="s">
        <v>322</v>
      </c>
      <c r="E142" t="s">
        <v>312</v>
      </c>
      <c r="F142" t="s">
        <v>409</v>
      </c>
      <c r="G142" t="s">
        <v>641</v>
      </c>
      <c r="H142">
        <v>1</v>
      </c>
      <c r="I142" t="s">
        <v>593</v>
      </c>
      <c r="J142">
        <v>2010104</v>
      </c>
      <c r="K142" t="s">
        <v>612</v>
      </c>
      <c r="L142">
        <v>200000</v>
      </c>
      <c r="M142" t="s">
        <v>32</v>
      </c>
      <c r="O142" s="66">
        <v>0</v>
      </c>
      <c r="P142" s="66">
        <v>0</v>
      </c>
      <c r="Q142" t="s">
        <v>434</v>
      </c>
      <c r="R142" t="s">
        <v>642</v>
      </c>
      <c r="S142" t="e">
        <f>VLOOKUP(B142,中介结果明细表!$B$4:$E$6,8,FALSE)</f>
        <v>#N/A</v>
      </c>
    </row>
    <row r="143" hidden="1" spans="1:19">
      <c r="A143">
        <v>1235</v>
      </c>
      <c r="B143" s="67">
        <v>21000000052</v>
      </c>
      <c r="C143" t="s">
        <v>312</v>
      </c>
      <c r="D143" t="s">
        <v>322</v>
      </c>
      <c r="E143" t="s">
        <v>312</v>
      </c>
      <c r="F143" t="s">
        <v>409</v>
      </c>
      <c r="G143" t="s">
        <v>641</v>
      </c>
      <c r="H143">
        <v>1</v>
      </c>
      <c r="I143" t="s">
        <v>593</v>
      </c>
      <c r="J143">
        <v>2010104</v>
      </c>
      <c r="K143" t="s">
        <v>612</v>
      </c>
      <c r="L143">
        <v>200000</v>
      </c>
      <c r="M143" t="s">
        <v>32</v>
      </c>
      <c r="O143" s="66">
        <v>0</v>
      </c>
      <c r="P143" s="66">
        <v>0</v>
      </c>
      <c r="Q143" t="s">
        <v>434</v>
      </c>
      <c r="R143" t="s">
        <v>642</v>
      </c>
      <c r="S143" t="e">
        <f>VLOOKUP(B143,中介结果明细表!$B$4:$E$6,8,FALSE)</f>
        <v>#N/A</v>
      </c>
    </row>
    <row r="144" hidden="1" spans="1:19">
      <c r="A144">
        <v>1235</v>
      </c>
      <c r="B144" s="67">
        <v>21000000053</v>
      </c>
      <c r="C144" t="s">
        <v>312</v>
      </c>
      <c r="D144" t="s">
        <v>643</v>
      </c>
      <c r="E144" t="s">
        <v>312</v>
      </c>
      <c r="F144" t="s">
        <v>409</v>
      </c>
      <c r="G144" t="s">
        <v>641</v>
      </c>
      <c r="H144">
        <v>1</v>
      </c>
      <c r="I144" t="s">
        <v>593</v>
      </c>
      <c r="J144">
        <v>2010104</v>
      </c>
      <c r="K144" t="s">
        <v>433</v>
      </c>
      <c r="L144">
        <v>200000</v>
      </c>
      <c r="M144" t="s">
        <v>32</v>
      </c>
      <c r="O144" s="66">
        <v>0</v>
      </c>
      <c r="P144" s="66">
        <v>0</v>
      </c>
      <c r="Q144" t="s">
        <v>608</v>
      </c>
      <c r="R144" t="s">
        <v>609</v>
      </c>
      <c r="S144" t="e">
        <f>VLOOKUP(B144,中介结果明细表!$B$4:$E$6,8,FALSE)</f>
        <v>#N/A</v>
      </c>
    </row>
    <row r="145" spans="1:19">
      <c r="A145">
        <v>1235</v>
      </c>
      <c r="B145" s="67">
        <v>21000000054</v>
      </c>
      <c r="C145" t="s">
        <v>312</v>
      </c>
      <c r="D145" t="s">
        <v>322</v>
      </c>
      <c r="E145" t="s">
        <v>312</v>
      </c>
      <c r="F145" t="s">
        <v>409</v>
      </c>
      <c r="G145" t="s">
        <v>641</v>
      </c>
      <c r="H145">
        <v>1</v>
      </c>
      <c r="I145" t="s">
        <v>593</v>
      </c>
      <c r="J145">
        <v>2010104</v>
      </c>
      <c r="K145" t="s">
        <v>612</v>
      </c>
      <c r="L145">
        <v>200000</v>
      </c>
      <c r="M145" t="s">
        <v>32</v>
      </c>
      <c r="O145" s="66">
        <v>7850</v>
      </c>
      <c r="P145" s="66">
        <v>235.5</v>
      </c>
      <c r="Q145" t="s">
        <v>414</v>
      </c>
      <c r="R145" t="s">
        <v>585</v>
      </c>
      <c r="S145" t="e">
        <f>VLOOKUP(B145,中介结果明细表!$B$4:$E$6,8,FALSE)</f>
        <v>#N/A</v>
      </c>
    </row>
    <row r="146" spans="1:19">
      <c r="A146">
        <v>1235</v>
      </c>
      <c r="B146" s="67">
        <v>21000000055</v>
      </c>
      <c r="C146" t="s">
        <v>312</v>
      </c>
      <c r="D146" t="s">
        <v>356</v>
      </c>
      <c r="E146" t="s">
        <v>312</v>
      </c>
      <c r="F146" t="s">
        <v>409</v>
      </c>
      <c r="G146" t="s">
        <v>641</v>
      </c>
      <c r="H146">
        <v>1</v>
      </c>
      <c r="I146" t="s">
        <v>593</v>
      </c>
      <c r="J146">
        <v>2010104</v>
      </c>
      <c r="K146" t="s">
        <v>612</v>
      </c>
      <c r="L146">
        <v>200000</v>
      </c>
      <c r="M146" t="s">
        <v>32</v>
      </c>
      <c r="O146" s="66">
        <v>7850</v>
      </c>
      <c r="P146" s="66">
        <v>235.5</v>
      </c>
      <c r="Q146" t="s">
        <v>414</v>
      </c>
      <c r="R146" t="s">
        <v>440</v>
      </c>
      <c r="S146" t="e">
        <f>VLOOKUP(B146,中介结果明细表!$B$4:$E$6,8,FALSE)</f>
        <v>#N/A</v>
      </c>
    </row>
    <row r="147" hidden="1" spans="1:19">
      <c r="A147">
        <v>1235</v>
      </c>
      <c r="B147" s="67">
        <v>21000000056</v>
      </c>
      <c r="C147" t="s">
        <v>168</v>
      </c>
      <c r="E147" t="s">
        <v>168</v>
      </c>
      <c r="F147" t="s">
        <v>409</v>
      </c>
      <c r="G147" t="s">
        <v>641</v>
      </c>
      <c r="H147">
        <v>1</v>
      </c>
      <c r="I147" t="s">
        <v>593</v>
      </c>
      <c r="J147">
        <v>2010105</v>
      </c>
      <c r="K147" t="s">
        <v>644</v>
      </c>
      <c r="L147">
        <v>200000</v>
      </c>
      <c r="M147" t="s">
        <v>32</v>
      </c>
      <c r="O147" s="66">
        <v>0</v>
      </c>
      <c r="P147" s="66">
        <v>0</v>
      </c>
      <c r="Q147" t="s">
        <v>434</v>
      </c>
      <c r="R147" t="s">
        <v>585</v>
      </c>
      <c r="S147" t="e">
        <f>VLOOKUP(B147,中介结果明细表!$B$4:$E$6,8,FALSE)</f>
        <v>#N/A</v>
      </c>
    </row>
    <row r="148" hidden="1" spans="1:19">
      <c r="A148">
        <v>1235</v>
      </c>
      <c r="B148" s="67">
        <v>21000000057</v>
      </c>
      <c r="C148" t="s">
        <v>168</v>
      </c>
      <c r="E148" t="s">
        <v>168</v>
      </c>
      <c r="F148" t="s">
        <v>409</v>
      </c>
      <c r="G148" t="s">
        <v>641</v>
      </c>
      <c r="H148">
        <v>1</v>
      </c>
      <c r="I148" t="s">
        <v>593</v>
      </c>
      <c r="J148">
        <v>2010105</v>
      </c>
      <c r="K148" t="s">
        <v>644</v>
      </c>
      <c r="L148">
        <v>200000</v>
      </c>
      <c r="M148" t="s">
        <v>32</v>
      </c>
      <c r="O148" s="66">
        <v>0</v>
      </c>
      <c r="P148" s="66">
        <v>0</v>
      </c>
      <c r="Q148" t="s">
        <v>434</v>
      </c>
      <c r="R148" t="s">
        <v>585</v>
      </c>
      <c r="S148" t="e">
        <f>VLOOKUP(B148,中介结果明细表!$B$4:$E$6,8,FALSE)</f>
        <v>#N/A</v>
      </c>
    </row>
    <row r="149" hidden="1" spans="1:19">
      <c r="A149">
        <v>1235</v>
      </c>
      <c r="B149" s="67">
        <v>21000000058</v>
      </c>
      <c r="C149" t="s">
        <v>168</v>
      </c>
      <c r="D149" t="s">
        <v>645</v>
      </c>
      <c r="E149" t="s">
        <v>168</v>
      </c>
      <c r="F149" t="s">
        <v>409</v>
      </c>
      <c r="G149" t="s">
        <v>641</v>
      </c>
      <c r="H149">
        <v>1</v>
      </c>
      <c r="I149" t="s">
        <v>593</v>
      </c>
      <c r="J149">
        <v>2010105</v>
      </c>
      <c r="K149" t="s">
        <v>625</v>
      </c>
      <c r="L149">
        <v>200000</v>
      </c>
      <c r="M149" t="s">
        <v>32</v>
      </c>
      <c r="O149" s="66">
        <v>0</v>
      </c>
      <c r="P149" s="66">
        <v>0</v>
      </c>
      <c r="Q149" t="s">
        <v>434</v>
      </c>
      <c r="R149" t="s">
        <v>418</v>
      </c>
      <c r="S149" t="e">
        <f>VLOOKUP(B149,中介结果明细表!$B$4:$E$6,8,FALSE)</f>
        <v>#N/A</v>
      </c>
    </row>
    <row r="150" hidden="1" spans="1:19">
      <c r="A150">
        <v>1235</v>
      </c>
      <c r="B150" s="67">
        <v>21000000059</v>
      </c>
      <c r="C150" t="s">
        <v>168</v>
      </c>
      <c r="E150" t="s">
        <v>168</v>
      </c>
      <c r="F150" t="s">
        <v>409</v>
      </c>
      <c r="G150" t="s">
        <v>641</v>
      </c>
      <c r="H150">
        <v>1</v>
      </c>
      <c r="I150" t="s">
        <v>593</v>
      </c>
      <c r="J150">
        <v>2010105</v>
      </c>
      <c r="K150" t="s">
        <v>644</v>
      </c>
      <c r="L150">
        <v>200000</v>
      </c>
      <c r="M150" t="s">
        <v>32</v>
      </c>
      <c r="O150" s="66">
        <v>0</v>
      </c>
      <c r="P150" s="66">
        <v>0</v>
      </c>
      <c r="Q150" t="s">
        <v>434</v>
      </c>
      <c r="R150" t="s">
        <v>447</v>
      </c>
      <c r="S150" t="e">
        <f>VLOOKUP(B150,中介结果明细表!$B$4:$E$6,8,FALSE)</f>
        <v>#N/A</v>
      </c>
    </row>
    <row r="151" hidden="1" spans="1:19">
      <c r="A151">
        <v>1235</v>
      </c>
      <c r="B151" s="67">
        <v>21000000060</v>
      </c>
      <c r="C151" t="s">
        <v>97</v>
      </c>
      <c r="E151" t="s">
        <v>97</v>
      </c>
      <c r="F151" t="s">
        <v>409</v>
      </c>
      <c r="G151" t="s">
        <v>641</v>
      </c>
      <c r="H151">
        <v>1</v>
      </c>
      <c r="I151" t="s">
        <v>593</v>
      </c>
      <c r="J151">
        <v>2010601</v>
      </c>
      <c r="K151" t="s">
        <v>646</v>
      </c>
      <c r="L151">
        <v>200000</v>
      </c>
      <c r="M151" t="s">
        <v>32</v>
      </c>
      <c r="O151" s="66">
        <v>0</v>
      </c>
      <c r="P151" s="66">
        <v>0</v>
      </c>
      <c r="Q151" t="s">
        <v>434</v>
      </c>
      <c r="R151" t="s">
        <v>642</v>
      </c>
      <c r="S151" t="e">
        <f>VLOOKUP(B151,中介结果明细表!$B$4:$E$6,8,FALSE)</f>
        <v>#N/A</v>
      </c>
    </row>
    <row r="152" hidden="1" spans="1:19">
      <c r="A152">
        <v>1235</v>
      </c>
      <c r="B152" s="67">
        <v>21000000061</v>
      </c>
      <c r="C152" t="s">
        <v>97</v>
      </c>
      <c r="D152" t="s">
        <v>647</v>
      </c>
      <c r="E152" t="s">
        <v>97</v>
      </c>
      <c r="F152" t="s">
        <v>409</v>
      </c>
      <c r="G152" t="s">
        <v>641</v>
      </c>
      <c r="H152">
        <v>1</v>
      </c>
      <c r="I152" t="s">
        <v>593</v>
      </c>
      <c r="J152">
        <v>2010601</v>
      </c>
      <c r="K152" t="s">
        <v>648</v>
      </c>
      <c r="L152">
        <v>200000</v>
      </c>
      <c r="M152" t="s">
        <v>32</v>
      </c>
      <c r="O152" s="66">
        <v>3730</v>
      </c>
      <c r="P152" s="66">
        <v>111.9</v>
      </c>
      <c r="Q152" t="s">
        <v>414</v>
      </c>
      <c r="R152" t="s">
        <v>418</v>
      </c>
      <c r="S152" t="e">
        <f>VLOOKUP(B152,中介结果明细表!$B$4:$E$6,8,FALSE)</f>
        <v>#N/A</v>
      </c>
    </row>
    <row r="153" hidden="1" spans="1:19">
      <c r="A153">
        <v>1235</v>
      </c>
      <c r="B153" s="67">
        <v>21000000062</v>
      </c>
      <c r="C153" t="s">
        <v>97</v>
      </c>
      <c r="D153" t="s">
        <v>647</v>
      </c>
      <c r="E153" t="s">
        <v>97</v>
      </c>
      <c r="F153" t="s">
        <v>409</v>
      </c>
      <c r="G153" t="s">
        <v>641</v>
      </c>
      <c r="H153">
        <v>1</v>
      </c>
      <c r="I153" t="s">
        <v>593</v>
      </c>
      <c r="J153">
        <v>2010601</v>
      </c>
      <c r="K153" t="s">
        <v>433</v>
      </c>
      <c r="L153">
        <v>200000</v>
      </c>
      <c r="M153" t="s">
        <v>32</v>
      </c>
      <c r="O153" s="66">
        <v>0</v>
      </c>
      <c r="P153" s="66">
        <v>0</v>
      </c>
      <c r="Q153" t="s">
        <v>434</v>
      </c>
      <c r="R153" t="s">
        <v>609</v>
      </c>
      <c r="S153" t="e">
        <f>VLOOKUP(B153,中介结果明细表!$B$4:$E$6,8,FALSE)</f>
        <v>#N/A</v>
      </c>
    </row>
    <row r="154" hidden="1" spans="1:19">
      <c r="A154">
        <v>1235</v>
      </c>
      <c r="B154" s="67">
        <v>21000000063</v>
      </c>
      <c r="C154" t="s">
        <v>97</v>
      </c>
      <c r="E154" t="s">
        <v>97</v>
      </c>
      <c r="F154" t="s">
        <v>409</v>
      </c>
      <c r="G154" t="s">
        <v>641</v>
      </c>
      <c r="H154">
        <v>1</v>
      </c>
      <c r="I154" t="s">
        <v>593</v>
      </c>
      <c r="J154">
        <v>2010601</v>
      </c>
      <c r="K154" t="s">
        <v>648</v>
      </c>
      <c r="L154">
        <v>200000</v>
      </c>
      <c r="M154" t="s">
        <v>32</v>
      </c>
      <c r="O154" s="66">
        <v>3730</v>
      </c>
      <c r="P154" s="66">
        <v>111.9</v>
      </c>
      <c r="Q154" t="s">
        <v>414</v>
      </c>
      <c r="R154" t="s">
        <v>447</v>
      </c>
      <c r="S154" t="e">
        <f>VLOOKUP(B154,中介结果明细表!$B$4:$E$6,8,FALSE)</f>
        <v>#N/A</v>
      </c>
    </row>
    <row r="155" hidden="1" spans="1:19">
      <c r="A155">
        <v>1235</v>
      </c>
      <c r="B155" s="67">
        <v>21000000064</v>
      </c>
      <c r="C155" t="s">
        <v>97</v>
      </c>
      <c r="E155" t="s">
        <v>97</v>
      </c>
      <c r="F155" t="s">
        <v>409</v>
      </c>
      <c r="G155" t="s">
        <v>641</v>
      </c>
      <c r="H155">
        <v>1</v>
      </c>
      <c r="I155" t="s">
        <v>593</v>
      </c>
      <c r="J155">
        <v>2010601</v>
      </c>
      <c r="K155" t="s">
        <v>646</v>
      </c>
      <c r="L155">
        <v>200000</v>
      </c>
      <c r="M155" t="s">
        <v>32</v>
      </c>
      <c r="O155" s="66">
        <v>0</v>
      </c>
      <c r="P155" s="66">
        <v>0</v>
      </c>
      <c r="Q155" t="s">
        <v>434</v>
      </c>
      <c r="R155" t="s">
        <v>605</v>
      </c>
      <c r="S155" t="e">
        <f>VLOOKUP(B155,中介结果明细表!$B$4:$E$6,8,FALSE)</f>
        <v>#N/A</v>
      </c>
    </row>
    <row r="156" hidden="1" spans="1:19">
      <c r="A156">
        <v>1235</v>
      </c>
      <c r="B156" s="67">
        <v>21000000065</v>
      </c>
      <c r="C156" t="s">
        <v>649</v>
      </c>
      <c r="D156" t="s">
        <v>650</v>
      </c>
      <c r="E156" t="s">
        <v>649</v>
      </c>
      <c r="F156" t="s">
        <v>409</v>
      </c>
      <c r="G156" t="s">
        <v>651</v>
      </c>
      <c r="H156">
        <v>1</v>
      </c>
      <c r="I156" t="s">
        <v>582</v>
      </c>
      <c r="J156">
        <v>2030401</v>
      </c>
      <c r="K156" t="s">
        <v>652</v>
      </c>
      <c r="L156">
        <v>200000</v>
      </c>
      <c r="M156" t="s">
        <v>32</v>
      </c>
      <c r="N156" t="s">
        <v>653</v>
      </c>
      <c r="O156" s="66">
        <v>113263.34</v>
      </c>
      <c r="P156" s="66">
        <v>3397.9</v>
      </c>
      <c r="Q156" t="s">
        <v>434</v>
      </c>
      <c r="R156" t="s">
        <v>654</v>
      </c>
      <c r="S156" t="e">
        <f>VLOOKUP(B156,中介结果明细表!$B$4:$E$6,8,FALSE)</f>
        <v>#N/A</v>
      </c>
    </row>
    <row r="157" hidden="1" spans="1:19">
      <c r="A157">
        <v>1235</v>
      </c>
      <c r="B157" s="67">
        <v>21000000066</v>
      </c>
      <c r="C157" t="s">
        <v>97</v>
      </c>
      <c r="D157" t="s">
        <v>655</v>
      </c>
      <c r="E157" t="s">
        <v>97</v>
      </c>
      <c r="F157" t="s">
        <v>409</v>
      </c>
      <c r="G157" t="s">
        <v>656</v>
      </c>
      <c r="H157">
        <v>1</v>
      </c>
      <c r="I157" t="s">
        <v>593</v>
      </c>
      <c r="J157">
        <v>2010601</v>
      </c>
      <c r="K157" t="s">
        <v>657</v>
      </c>
      <c r="L157">
        <v>200000</v>
      </c>
      <c r="M157" t="s">
        <v>32</v>
      </c>
      <c r="O157" s="66">
        <v>0</v>
      </c>
      <c r="P157" s="66">
        <v>0</v>
      </c>
      <c r="Q157" t="s">
        <v>434</v>
      </c>
      <c r="R157" t="s">
        <v>642</v>
      </c>
      <c r="S157" t="e">
        <f>VLOOKUP(B157,中介结果明细表!$B$4:$E$6,8,FALSE)</f>
        <v>#N/A</v>
      </c>
    </row>
    <row r="158" hidden="1" spans="1:19">
      <c r="A158">
        <v>1235</v>
      </c>
      <c r="B158" s="67">
        <v>21000000067</v>
      </c>
      <c r="C158" t="s">
        <v>366</v>
      </c>
      <c r="D158" t="s">
        <v>658</v>
      </c>
      <c r="E158" t="s">
        <v>366</v>
      </c>
      <c r="F158" t="s">
        <v>409</v>
      </c>
      <c r="G158" t="s">
        <v>659</v>
      </c>
      <c r="H158">
        <v>1</v>
      </c>
      <c r="I158" t="s">
        <v>593</v>
      </c>
      <c r="J158">
        <v>2201002</v>
      </c>
      <c r="K158" t="s">
        <v>604</v>
      </c>
      <c r="L158">
        <v>200000</v>
      </c>
      <c r="M158" t="s">
        <v>32</v>
      </c>
      <c r="O158" s="66">
        <v>0</v>
      </c>
      <c r="P158" s="66">
        <v>0</v>
      </c>
      <c r="Q158" t="s">
        <v>434</v>
      </c>
      <c r="R158" t="s">
        <v>485</v>
      </c>
      <c r="S158" t="e">
        <f>VLOOKUP(B158,中介结果明细表!$B$4:$E$6,8,FALSE)</f>
        <v>#N/A</v>
      </c>
    </row>
    <row r="159" hidden="1" spans="1:19">
      <c r="A159">
        <v>1235</v>
      </c>
      <c r="B159" s="67">
        <v>21000000068</v>
      </c>
      <c r="C159" t="s">
        <v>366</v>
      </c>
      <c r="D159" t="s">
        <v>658</v>
      </c>
      <c r="E159" t="s">
        <v>366</v>
      </c>
      <c r="F159" t="s">
        <v>409</v>
      </c>
      <c r="G159" t="s">
        <v>659</v>
      </c>
      <c r="H159">
        <v>1</v>
      </c>
      <c r="I159" t="s">
        <v>593</v>
      </c>
      <c r="J159">
        <v>2201002</v>
      </c>
      <c r="K159" t="s">
        <v>604</v>
      </c>
      <c r="L159">
        <v>200000</v>
      </c>
      <c r="M159" t="s">
        <v>32</v>
      </c>
      <c r="O159" s="66">
        <v>0</v>
      </c>
      <c r="P159" s="66">
        <v>0</v>
      </c>
      <c r="Q159" t="s">
        <v>434</v>
      </c>
      <c r="R159" t="s">
        <v>487</v>
      </c>
      <c r="S159" t="e">
        <f>VLOOKUP(B159,中介结果明细表!$B$4:$E$6,8,FALSE)</f>
        <v>#N/A</v>
      </c>
    </row>
    <row r="160" hidden="1" spans="1:19">
      <c r="A160">
        <v>1235</v>
      </c>
      <c r="B160" s="67">
        <v>21000000069</v>
      </c>
      <c r="C160" t="s">
        <v>97</v>
      </c>
      <c r="E160" t="s">
        <v>97</v>
      </c>
      <c r="F160" t="s">
        <v>409</v>
      </c>
      <c r="G160" t="s">
        <v>660</v>
      </c>
      <c r="H160">
        <v>1</v>
      </c>
      <c r="I160" t="s">
        <v>593</v>
      </c>
      <c r="J160">
        <v>2010601</v>
      </c>
      <c r="K160" t="s">
        <v>661</v>
      </c>
      <c r="L160">
        <v>200000</v>
      </c>
      <c r="M160" t="s">
        <v>32</v>
      </c>
      <c r="O160" s="66">
        <v>0</v>
      </c>
      <c r="P160" s="66">
        <v>0</v>
      </c>
      <c r="Q160" t="s">
        <v>434</v>
      </c>
      <c r="R160" t="s">
        <v>585</v>
      </c>
      <c r="S160" t="e">
        <f>VLOOKUP(B160,中介结果明细表!$B$4:$E$6,8,FALSE)</f>
        <v>#N/A</v>
      </c>
    </row>
    <row r="161" spans="1:19">
      <c r="A161">
        <v>1235</v>
      </c>
      <c r="B161" s="67">
        <v>21000000070</v>
      </c>
      <c r="C161" t="s">
        <v>662</v>
      </c>
      <c r="D161" t="s">
        <v>663</v>
      </c>
      <c r="E161" t="s">
        <v>662</v>
      </c>
      <c r="F161" t="s">
        <v>409</v>
      </c>
      <c r="G161" t="s">
        <v>664</v>
      </c>
      <c r="H161">
        <v>1</v>
      </c>
      <c r="I161" t="s">
        <v>593</v>
      </c>
      <c r="J161">
        <v>210040202</v>
      </c>
      <c r="K161" t="s">
        <v>665</v>
      </c>
      <c r="L161">
        <v>200000</v>
      </c>
      <c r="M161" t="s">
        <v>32</v>
      </c>
      <c r="O161" s="66">
        <v>7000</v>
      </c>
      <c r="P161" s="66">
        <v>210</v>
      </c>
      <c r="Q161" t="s">
        <v>414</v>
      </c>
      <c r="R161" t="s">
        <v>447</v>
      </c>
      <c r="S161" t="e">
        <f>VLOOKUP(B161,中介结果明细表!$B$4:$E$6,8,FALSE)</f>
        <v>#N/A</v>
      </c>
    </row>
    <row r="162" spans="1:19">
      <c r="A162">
        <v>1235</v>
      </c>
      <c r="B162" s="67">
        <v>21000000071</v>
      </c>
      <c r="C162" t="s">
        <v>662</v>
      </c>
      <c r="D162" t="s">
        <v>663</v>
      </c>
      <c r="E162" t="s">
        <v>662</v>
      </c>
      <c r="F162" t="s">
        <v>409</v>
      </c>
      <c r="G162" t="s">
        <v>664</v>
      </c>
      <c r="H162">
        <v>1</v>
      </c>
      <c r="I162" t="s">
        <v>593</v>
      </c>
      <c r="J162">
        <v>210040202</v>
      </c>
      <c r="K162" t="s">
        <v>665</v>
      </c>
      <c r="L162">
        <v>200000</v>
      </c>
      <c r="M162" t="s">
        <v>32</v>
      </c>
      <c r="O162" s="66">
        <v>7000</v>
      </c>
      <c r="P162" s="66">
        <v>210</v>
      </c>
      <c r="Q162" t="s">
        <v>414</v>
      </c>
      <c r="R162" t="s">
        <v>460</v>
      </c>
      <c r="S162" t="e">
        <f>VLOOKUP(B162,中介结果明细表!$B$4:$E$6,8,FALSE)</f>
        <v>#N/A</v>
      </c>
    </row>
    <row r="163" hidden="1" spans="1:19">
      <c r="A163">
        <v>1235</v>
      </c>
      <c r="B163" s="67">
        <v>21000000072</v>
      </c>
      <c r="C163" t="s">
        <v>666</v>
      </c>
      <c r="E163" t="s">
        <v>666</v>
      </c>
      <c r="F163" t="s">
        <v>409</v>
      </c>
      <c r="G163" t="s">
        <v>667</v>
      </c>
      <c r="H163">
        <v>1</v>
      </c>
      <c r="I163" t="s">
        <v>593</v>
      </c>
      <c r="J163">
        <v>2010601</v>
      </c>
      <c r="K163" t="s">
        <v>646</v>
      </c>
      <c r="L163">
        <v>200000</v>
      </c>
      <c r="M163" t="s">
        <v>32</v>
      </c>
      <c r="O163" s="66">
        <v>0</v>
      </c>
      <c r="P163" s="66">
        <v>0</v>
      </c>
      <c r="Q163" t="s">
        <v>434</v>
      </c>
      <c r="R163" t="s">
        <v>642</v>
      </c>
      <c r="S163" t="e">
        <f>VLOOKUP(B163,中介结果明细表!$B$4:$E$6,8,FALSE)</f>
        <v>#N/A</v>
      </c>
    </row>
    <row r="164" hidden="1" spans="1:19">
      <c r="A164">
        <v>1235</v>
      </c>
      <c r="B164" s="67">
        <v>21000000073</v>
      </c>
      <c r="C164" t="s">
        <v>175</v>
      </c>
      <c r="E164" t="s">
        <v>175</v>
      </c>
      <c r="F164" t="s">
        <v>409</v>
      </c>
      <c r="G164" t="s">
        <v>668</v>
      </c>
      <c r="H164">
        <v>1</v>
      </c>
      <c r="I164" t="s">
        <v>593</v>
      </c>
      <c r="J164">
        <v>20201</v>
      </c>
      <c r="K164" t="s">
        <v>646</v>
      </c>
      <c r="L164">
        <v>200000</v>
      </c>
      <c r="M164" t="s">
        <v>32</v>
      </c>
      <c r="O164" s="66">
        <v>0</v>
      </c>
      <c r="P164" s="66">
        <v>0</v>
      </c>
      <c r="Q164" t="s">
        <v>434</v>
      </c>
      <c r="R164" t="s">
        <v>642</v>
      </c>
      <c r="S164" t="e">
        <f>VLOOKUP(B164,中介结果明细表!$B$4:$E$6,8,FALSE)</f>
        <v>#N/A</v>
      </c>
    </row>
    <row r="165" hidden="1" spans="1:19">
      <c r="A165">
        <v>1235</v>
      </c>
      <c r="B165" s="67">
        <v>21000000074</v>
      </c>
      <c r="C165" t="s">
        <v>669</v>
      </c>
      <c r="E165" t="s">
        <v>669</v>
      </c>
      <c r="F165" t="s">
        <v>409</v>
      </c>
      <c r="G165" t="s">
        <v>670</v>
      </c>
      <c r="H165">
        <v>1</v>
      </c>
      <c r="I165" t="s">
        <v>593</v>
      </c>
      <c r="J165">
        <v>2010601</v>
      </c>
      <c r="K165" t="s">
        <v>646</v>
      </c>
      <c r="L165">
        <v>200000</v>
      </c>
      <c r="M165" t="s">
        <v>32</v>
      </c>
      <c r="O165" s="66">
        <v>0</v>
      </c>
      <c r="P165" s="66">
        <v>0</v>
      </c>
      <c r="Q165" t="s">
        <v>608</v>
      </c>
      <c r="R165" t="s">
        <v>617</v>
      </c>
      <c r="S165" t="e">
        <f>VLOOKUP(B165,中介结果明细表!$B$4:$E$6,8,FALSE)</f>
        <v>#N/A</v>
      </c>
    </row>
    <row r="166" spans="1:19">
      <c r="A166">
        <v>1235</v>
      </c>
      <c r="B166" s="67">
        <v>21000000075</v>
      </c>
      <c r="C166" t="s">
        <v>354</v>
      </c>
      <c r="E166" t="s">
        <v>354</v>
      </c>
      <c r="F166" t="s">
        <v>409</v>
      </c>
      <c r="G166" t="s">
        <v>670</v>
      </c>
      <c r="H166">
        <v>1</v>
      </c>
      <c r="I166" t="s">
        <v>593</v>
      </c>
      <c r="J166">
        <v>2010601</v>
      </c>
      <c r="K166" t="s">
        <v>646</v>
      </c>
      <c r="L166">
        <v>200000</v>
      </c>
      <c r="M166" t="s">
        <v>32</v>
      </c>
      <c r="O166" s="66">
        <v>8252.42</v>
      </c>
      <c r="P166" s="66">
        <v>247.57</v>
      </c>
      <c r="Q166" t="s">
        <v>414</v>
      </c>
      <c r="R166" t="s">
        <v>605</v>
      </c>
      <c r="S166" t="e">
        <f>VLOOKUP(B166,中介结果明细表!$B$4:$E$6,8,FALSE)</f>
        <v>#N/A</v>
      </c>
    </row>
    <row r="167" hidden="1" spans="1:19">
      <c r="A167">
        <v>1235</v>
      </c>
      <c r="B167" s="67">
        <v>21000000076</v>
      </c>
      <c r="C167" t="s">
        <v>671</v>
      </c>
      <c r="E167" t="s">
        <v>671</v>
      </c>
      <c r="F167" t="s">
        <v>409</v>
      </c>
      <c r="G167" t="s">
        <v>670</v>
      </c>
      <c r="H167">
        <v>1</v>
      </c>
      <c r="I167" t="s">
        <v>593</v>
      </c>
      <c r="J167">
        <v>2010601</v>
      </c>
      <c r="K167" t="s">
        <v>646</v>
      </c>
      <c r="L167">
        <v>200000</v>
      </c>
      <c r="M167" t="s">
        <v>32</v>
      </c>
      <c r="O167" s="66">
        <v>0</v>
      </c>
      <c r="P167" s="66">
        <v>0</v>
      </c>
      <c r="Q167" t="s">
        <v>672</v>
      </c>
      <c r="R167" t="s">
        <v>605</v>
      </c>
      <c r="S167" t="e">
        <f>VLOOKUP(B167,中介结果明细表!$B$4:$E$6,8,FALSE)</f>
        <v>#N/A</v>
      </c>
    </row>
    <row r="168" hidden="1" spans="1:19">
      <c r="A168">
        <v>1235</v>
      </c>
      <c r="B168" s="67">
        <v>21000000077</v>
      </c>
      <c r="C168" t="s">
        <v>366</v>
      </c>
      <c r="E168" t="s">
        <v>366</v>
      </c>
      <c r="F168" t="s">
        <v>409</v>
      </c>
      <c r="G168" t="s">
        <v>670</v>
      </c>
      <c r="H168">
        <v>1</v>
      </c>
      <c r="I168" t="s">
        <v>593</v>
      </c>
      <c r="J168">
        <v>2201002</v>
      </c>
      <c r="K168" t="s">
        <v>604</v>
      </c>
      <c r="L168">
        <v>200000</v>
      </c>
      <c r="M168" t="s">
        <v>32</v>
      </c>
      <c r="O168" s="66">
        <v>0</v>
      </c>
      <c r="P168" s="66">
        <v>0</v>
      </c>
      <c r="Q168" t="s">
        <v>608</v>
      </c>
      <c r="R168" t="s">
        <v>617</v>
      </c>
      <c r="S168" t="e">
        <f>VLOOKUP(B168,中介结果明细表!$B$4:$E$6,8,FALSE)</f>
        <v>#N/A</v>
      </c>
    </row>
    <row r="169" hidden="1" spans="1:19">
      <c r="A169">
        <v>1235</v>
      </c>
      <c r="B169" s="67">
        <v>21000000078</v>
      </c>
      <c r="C169" t="s">
        <v>673</v>
      </c>
      <c r="D169" t="s">
        <v>674</v>
      </c>
      <c r="E169" t="s">
        <v>673</v>
      </c>
      <c r="F169" t="s">
        <v>409</v>
      </c>
      <c r="G169" t="s">
        <v>675</v>
      </c>
      <c r="H169">
        <v>1</v>
      </c>
      <c r="I169" t="s">
        <v>593</v>
      </c>
      <c r="J169">
        <v>24230</v>
      </c>
      <c r="K169" t="s">
        <v>433</v>
      </c>
      <c r="L169">
        <v>200000</v>
      </c>
      <c r="M169" t="s">
        <v>32</v>
      </c>
      <c r="O169" s="66">
        <v>0</v>
      </c>
      <c r="P169" s="66">
        <v>0</v>
      </c>
      <c r="Q169" t="s">
        <v>434</v>
      </c>
      <c r="R169" t="s">
        <v>455</v>
      </c>
      <c r="S169" t="e">
        <f>VLOOKUP(B169,中介结果明细表!$B$4:$E$6,8,FALSE)</f>
        <v>#N/A</v>
      </c>
    </row>
    <row r="170" hidden="1" spans="1:19">
      <c r="A170">
        <v>1235</v>
      </c>
      <c r="B170" s="67">
        <v>21000000079</v>
      </c>
      <c r="C170" t="s">
        <v>600</v>
      </c>
      <c r="D170" t="s">
        <v>676</v>
      </c>
      <c r="E170" t="s">
        <v>600</v>
      </c>
      <c r="F170" t="s">
        <v>409</v>
      </c>
      <c r="G170" t="s">
        <v>677</v>
      </c>
      <c r="H170">
        <v>1</v>
      </c>
      <c r="I170" t="s">
        <v>472</v>
      </c>
      <c r="J170">
        <v>2321007</v>
      </c>
      <c r="K170" t="s">
        <v>433</v>
      </c>
      <c r="L170">
        <v>200000</v>
      </c>
      <c r="M170" t="s">
        <v>32</v>
      </c>
      <c r="O170" s="66">
        <v>0</v>
      </c>
      <c r="P170" s="66">
        <v>0</v>
      </c>
      <c r="Q170" t="s">
        <v>434</v>
      </c>
      <c r="R170" t="s">
        <v>455</v>
      </c>
      <c r="S170" t="e">
        <f>VLOOKUP(B170,中介结果明细表!$B$4:$E$6,8,FALSE)</f>
        <v>#N/A</v>
      </c>
    </row>
    <row r="171" hidden="1" spans="1:19">
      <c r="A171">
        <v>1235</v>
      </c>
      <c r="B171" s="67">
        <v>21000000080</v>
      </c>
      <c r="C171" t="s">
        <v>312</v>
      </c>
      <c r="D171" t="s">
        <v>322</v>
      </c>
      <c r="E171" t="s">
        <v>312</v>
      </c>
      <c r="F171" t="s">
        <v>409</v>
      </c>
      <c r="G171" t="s">
        <v>459</v>
      </c>
      <c r="H171">
        <v>1</v>
      </c>
      <c r="I171" t="s">
        <v>593</v>
      </c>
      <c r="J171">
        <v>2010104</v>
      </c>
      <c r="K171" t="s">
        <v>612</v>
      </c>
      <c r="L171">
        <v>200000</v>
      </c>
      <c r="M171" t="s">
        <v>32</v>
      </c>
      <c r="O171" s="66">
        <v>0</v>
      </c>
      <c r="P171" s="66">
        <v>0</v>
      </c>
      <c r="Q171" t="s">
        <v>434</v>
      </c>
      <c r="R171" t="s">
        <v>440</v>
      </c>
      <c r="S171" t="e">
        <f>VLOOKUP(B171,中介结果明细表!$B$4:$E$6,8,FALSE)</f>
        <v>#N/A</v>
      </c>
    </row>
    <row r="172" spans="1:19">
      <c r="A172">
        <v>1235</v>
      </c>
      <c r="B172" s="67">
        <v>21000000081</v>
      </c>
      <c r="C172" t="s">
        <v>97</v>
      </c>
      <c r="E172" t="s">
        <v>97</v>
      </c>
      <c r="F172" t="s">
        <v>409</v>
      </c>
      <c r="G172" t="s">
        <v>459</v>
      </c>
      <c r="H172">
        <v>1</v>
      </c>
      <c r="I172" t="s">
        <v>593</v>
      </c>
      <c r="J172">
        <v>2010601</v>
      </c>
      <c r="K172" t="s">
        <v>646</v>
      </c>
      <c r="L172">
        <v>200000</v>
      </c>
      <c r="M172" t="s">
        <v>32</v>
      </c>
      <c r="O172" s="66">
        <v>7400</v>
      </c>
      <c r="P172" s="66">
        <v>222</v>
      </c>
      <c r="Q172" t="s">
        <v>414</v>
      </c>
      <c r="R172" t="s">
        <v>440</v>
      </c>
      <c r="S172" t="e">
        <f>VLOOKUP(B172,中介结果明细表!$B$4:$E$6,8,FALSE)</f>
        <v>#N/A</v>
      </c>
    </row>
    <row r="173" spans="1:19">
      <c r="A173">
        <v>1235</v>
      </c>
      <c r="B173" s="67">
        <v>21000000082</v>
      </c>
      <c r="C173" t="s">
        <v>97</v>
      </c>
      <c r="D173" t="s">
        <v>352</v>
      </c>
      <c r="E173" t="s">
        <v>97</v>
      </c>
      <c r="F173" t="s">
        <v>409</v>
      </c>
      <c r="G173" t="s">
        <v>462</v>
      </c>
      <c r="H173">
        <v>1</v>
      </c>
      <c r="I173" t="s">
        <v>593</v>
      </c>
      <c r="J173">
        <v>2010601</v>
      </c>
      <c r="K173" t="s">
        <v>646</v>
      </c>
      <c r="L173">
        <v>200000</v>
      </c>
      <c r="M173" t="s">
        <v>32</v>
      </c>
      <c r="O173" s="66">
        <v>2580</v>
      </c>
      <c r="P173" s="66">
        <v>77.4</v>
      </c>
      <c r="Q173" t="s">
        <v>414</v>
      </c>
      <c r="R173" t="s">
        <v>440</v>
      </c>
      <c r="S173" t="e">
        <f>VLOOKUP(B173,中介结果明细表!$B$4:$E$6,8,FALSE)</f>
        <v>#N/A</v>
      </c>
    </row>
    <row r="174" hidden="1" spans="1:19">
      <c r="A174">
        <v>1235</v>
      </c>
      <c r="B174" s="67">
        <v>21000000083</v>
      </c>
      <c r="C174" t="s">
        <v>312</v>
      </c>
      <c r="D174" t="s">
        <v>153</v>
      </c>
      <c r="E174" t="s">
        <v>312</v>
      </c>
      <c r="F174" t="s">
        <v>409</v>
      </c>
      <c r="G174" t="s">
        <v>462</v>
      </c>
      <c r="H174">
        <v>1</v>
      </c>
      <c r="I174" t="s">
        <v>593</v>
      </c>
      <c r="J174">
        <v>2010104</v>
      </c>
      <c r="K174" t="s">
        <v>433</v>
      </c>
      <c r="L174">
        <v>200000</v>
      </c>
      <c r="M174" t="s">
        <v>32</v>
      </c>
      <c r="O174" s="66">
        <v>0</v>
      </c>
      <c r="P174" s="66">
        <v>0</v>
      </c>
      <c r="Q174" t="s">
        <v>434</v>
      </c>
      <c r="R174" t="s">
        <v>609</v>
      </c>
      <c r="S174" t="e">
        <f>VLOOKUP(B174,中介结果明细表!$B$4:$E$6,8,FALSE)</f>
        <v>#N/A</v>
      </c>
    </row>
    <row r="175" hidden="1" spans="1:19">
      <c r="A175">
        <v>1235</v>
      </c>
      <c r="B175" s="67">
        <v>21000000084</v>
      </c>
      <c r="C175" t="s">
        <v>312</v>
      </c>
      <c r="D175" t="s">
        <v>153</v>
      </c>
      <c r="E175" t="s">
        <v>312</v>
      </c>
      <c r="F175" t="s">
        <v>409</v>
      </c>
      <c r="G175" t="s">
        <v>462</v>
      </c>
      <c r="H175">
        <v>1</v>
      </c>
      <c r="I175" t="s">
        <v>593</v>
      </c>
      <c r="J175">
        <v>2010104</v>
      </c>
      <c r="K175" t="s">
        <v>433</v>
      </c>
      <c r="L175">
        <v>200000</v>
      </c>
      <c r="M175" t="s">
        <v>32</v>
      </c>
      <c r="O175" s="66">
        <v>0</v>
      </c>
      <c r="P175" s="66">
        <v>0</v>
      </c>
      <c r="Q175" t="s">
        <v>434</v>
      </c>
      <c r="R175" t="s">
        <v>609</v>
      </c>
      <c r="S175" t="e">
        <f>VLOOKUP(B175,中介结果明细表!$B$4:$E$6,8,FALSE)</f>
        <v>#N/A</v>
      </c>
    </row>
    <row r="176" hidden="1" spans="1:19">
      <c r="A176">
        <v>1235</v>
      </c>
      <c r="B176" s="67">
        <v>21000000085</v>
      </c>
      <c r="C176" t="s">
        <v>600</v>
      </c>
      <c r="D176" t="s">
        <v>678</v>
      </c>
      <c r="E176" t="s">
        <v>600</v>
      </c>
      <c r="F176" t="s">
        <v>409</v>
      </c>
      <c r="G176" t="s">
        <v>462</v>
      </c>
      <c r="H176">
        <v>1</v>
      </c>
      <c r="I176" t="s">
        <v>472</v>
      </c>
      <c r="J176">
        <v>2321007</v>
      </c>
      <c r="K176" t="s">
        <v>433</v>
      </c>
      <c r="L176">
        <v>200000</v>
      </c>
      <c r="M176" t="s">
        <v>32</v>
      </c>
      <c r="O176" s="66">
        <v>0</v>
      </c>
      <c r="P176" s="66">
        <v>0</v>
      </c>
      <c r="Q176" t="s">
        <v>434</v>
      </c>
      <c r="R176" t="s">
        <v>455</v>
      </c>
      <c r="S176" t="e">
        <f>VLOOKUP(B176,中介结果明细表!$B$4:$E$6,8,FALSE)</f>
        <v>#N/A</v>
      </c>
    </row>
    <row r="177" hidden="1" spans="1:19">
      <c r="A177">
        <v>1235</v>
      </c>
      <c r="B177" s="67">
        <v>21000000086</v>
      </c>
      <c r="C177" t="s">
        <v>312</v>
      </c>
      <c r="D177" t="s">
        <v>153</v>
      </c>
      <c r="E177" t="s">
        <v>312</v>
      </c>
      <c r="F177" t="s">
        <v>409</v>
      </c>
      <c r="G177" t="s">
        <v>462</v>
      </c>
      <c r="H177">
        <v>1</v>
      </c>
      <c r="I177" t="s">
        <v>593</v>
      </c>
      <c r="J177">
        <v>2010104</v>
      </c>
      <c r="K177" t="s">
        <v>612</v>
      </c>
      <c r="L177">
        <v>200000</v>
      </c>
      <c r="M177" t="s">
        <v>32</v>
      </c>
      <c r="O177" s="66">
        <v>0</v>
      </c>
      <c r="P177" s="66">
        <v>0</v>
      </c>
      <c r="Q177" t="s">
        <v>434</v>
      </c>
      <c r="R177" t="s">
        <v>605</v>
      </c>
      <c r="S177" t="e">
        <f>VLOOKUP(B177,中介结果明细表!$B$4:$E$6,8,FALSE)</f>
        <v>#N/A</v>
      </c>
    </row>
    <row r="178" hidden="1" spans="1:19">
      <c r="A178">
        <v>1235</v>
      </c>
      <c r="B178" s="67">
        <v>21000000087</v>
      </c>
      <c r="C178" t="s">
        <v>312</v>
      </c>
      <c r="D178" t="s">
        <v>153</v>
      </c>
      <c r="E178" t="s">
        <v>312</v>
      </c>
      <c r="F178" t="s">
        <v>409</v>
      </c>
      <c r="G178" t="s">
        <v>462</v>
      </c>
      <c r="H178">
        <v>1</v>
      </c>
      <c r="I178" t="s">
        <v>593</v>
      </c>
      <c r="J178">
        <v>2010104</v>
      </c>
      <c r="K178" t="s">
        <v>612</v>
      </c>
      <c r="L178">
        <v>200000</v>
      </c>
      <c r="M178" t="s">
        <v>32</v>
      </c>
      <c r="O178" s="66">
        <v>0</v>
      </c>
      <c r="P178" s="66">
        <v>0</v>
      </c>
      <c r="Q178" t="s">
        <v>434</v>
      </c>
      <c r="R178" t="s">
        <v>605</v>
      </c>
      <c r="S178" t="e">
        <f>VLOOKUP(B178,中介结果明细表!$B$4:$E$6,8,FALSE)</f>
        <v>#N/A</v>
      </c>
    </row>
    <row r="179" hidden="1" spans="1:19">
      <c r="A179">
        <v>1235</v>
      </c>
      <c r="B179" s="67">
        <v>21000000088</v>
      </c>
      <c r="C179" t="s">
        <v>679</v>
      </c>
      <c r="D179" t="s">
        <v>680</v>
      </c>
      <c r="E179" t="s">
        <v>679</v>
      </c>
      <c r="F179" t="s">
        <v>409</v>
      </c>
      <c r="G179" t="s">
        <v>462</v>
      </c>
      <c r="H179">
        <v>1</v>
      </c>
      <c r="I179" t="s">
        <v>593</v>
      </c>
      <c r="J179">
        <v>2400103</v>
      </c>
      <c r="K179" t="s">
        <v>681</v>
      </c>
      <c r="L179">
        <v>200000</v>
      </c>
      <c r="M179" t="s">
        <v>32</v>
      </c>
      <c r="O179" s="66">
        <v>0</v>
      </c>
      <c r="P179" s="66">
        <v>0</v>
      </c>
      <c r="Q179" t="s">
        <v>434</v>
      </c>
      <c r="R179" t="s">
        <v>506</v>
      </c>
      <c r="S179" t="e">
        <f>VLOOKUP(B179,中介结果明细表!$B$4:$E$6,8,FALSE)</f>
        <v>#N/A</v>
      </c>
    </row>
    <row r="180" hidden="1" spans="1:19">
      <c r="A180">
        <v>1235</v>
      </c>
      <c r="B180" s="67">
        <v>21000000089</v>
      </c>
      <c r="C180" t="s">
        <v>662</v>
      </c>
      <c r="D180" t="s">
        <v>663</v>
      </c>
      <c r="E180" t="s">
        <v>662</v>
      </c>
      <c r="F180" t="s">
        <v>409</v>
      </c>
      <c r="G180" t="s">
        <v>462</v>
      </c>
      <c r="H180">
        <v>1</v>
      </c>
      <c r="I180" t="s">
        <v>593</v>
      </c>
      <c r="J180">
        <v>210040202</v>
      </c>
      <c r="K180" t="s">
        <v>665</v>
      </c>
      <c r="L180">
        <v>200000</v>
      </c>
      <c r="M180" t="s">
        <v>32</v>
      </c>
      <c r="O180" s="66">
        <v>0</v>
      </c>
      <c r="P180" s="66">
        <v>0</v>
      </c>
      <c r="Q180" t="s">
        <v>434</v>
      </c>
      <c r="R180" t="s">
        <v>455</v>
      </c>
      <c r="S180" t="e">
        <f>VLOOKUP(B180,中介结果明细表!$B$4:$E$6,8,FALSE)</f>
        <v>#N/A</v>
      </c>
    </row>
    <row r="181" hidden="1" spans="1:19">
      <c r="A181">
        <v>1235</v>
      </c>
      <c r="B181" s="67">
        <v>21000000090</v>
      </c>
      <c r="C181" t="s">
        <v>662</v>
      </c>
      <c r="D181" t="s">
        <v>663</v>
      </c>
      <c r="E181" t="s">
        <v>662</v>
      </c>
      <c r="F181" t="s">
        <v>409</v>
      </c>
      <c r="G181" t="s">
        <v>462</v>
      </c>
      <c r="H181">
        <v>1</v>
      </c>
      <c r="I181" t="s">
        <v>593</v>
      </c>
      <c r="J181">
        <v>210040202</v>
      </c>
      <c r="K181" t="s">
        <v>665</v>
      </c>
      <c r="L181">
        <v>200000</v>
      </c>
      <c r="M181" t="s">
        <v>32</v>
      </c>
      <c r="O181" s="66">
        <v>0</v>
      </c>
      <c r="P181" s="66">
        <v>0</v>
      </c>
      <c r="Q181" t="s">
        <v>434</v>
      </c>
      <c r="R181" t="s">
        <v>464</v>
      </c>
      <c r="S181" t="e">
        <f>VLOOKUP(B181,中介结果明细表!$B$4:$E$6,8,FALSE)</f>
        <v>#N/A</v>
      </c>
    </row>
    <row r="182" hidden="1" spans="1:19">
      <c r="A182">
        <v>1235</v>
      </c>
      <c r="B182" s="67">
        <v>21000000091</v>
      </c>
      <c r="C182" t="s">
        <v>682</v>
      </c>
      <c r="D182" t="s">
        <v>683</v>
      </c>
      <c r="E182" t="s">
        <v>682</v>
      </c>
      <c r="F182" t="s">
        <v>409</v>
      </c>
      <c r="G182" t="s">
        <v>684</v>
      </c>
      <c r="H182">
        <v>1</v>
      </c>
      <c r="I182" t="s">
        <v>593</v>
      </c>
      <c r="J182">
        <v>20204</v>
      </c>
      <c r="K182" t="s">
        <v>433</v>
      </c>
      <c r="L182">
        <v>200000</v>
      </c>
      <c r="M182" t="s">
        <v>32</v>
      </c>
      <c r="O182" s="66">
        <v>0</v>
      </c>
      <c r="P182" s="66">
        <v>0</v>
      </c>
      <c r="Q182" t="s">
        <v>434</v>
      </c>
      <c r="R182" t="s">
        <v>585</v>
      </c>
      <c r="S182" t="e">
        <f>VLOOKUP(B182,中介结果明细表!$B$4:$E$6,8,FALSE)</f>
        <v>#N/A</v>
      </c>
    </row>
    <row r="183" hidden="1" spans="1:19">
      <c r="A183">
        <v>1235</v>
      </c>
      <c r="B183" s="67">
        <v>21000000092</v>
      </c>
      <c r="C183" t="s">
        <v>312</v>
      </c>
      <c r="D183" t="s">
        <v>153</v>
      </c>
      <c r="E183" t="s">
        <v>312</v>
      </c>
      <c r="F183" t="s">
        <v>409</v>
      </c>
      <c r="G183" t="s">
        <v>684</v>
      </c>
      <c r="H183">
        <v>1</v>
      </c>
      <c r="I183" t="s">
        <v>593</v>
      </c>
      <c r="J183">
        <v>2010104</v>
      </c>
      <c r="K183" t="s">
        <v>612</v>
      </c>
      <c r="L183">
        <v>200000</v>
      </c>
      <c r="M183" t="s">
        <v>32</v>
      </c>
      <c r="O183" s="66">
        <v>0</v>
      </c>
      <c r="P183" s="66">
        <v>0</v>
      </c>
      <c r="Q183" t="s">
        <v>434</v>
      </c>
      <c r="R183" t="s">
        <v>642</v>
      </c>
      <c r="S183" t="e">
        <f>VLOOKUP(B183,中介结果明细表!$B$4:$E$6,8,FALSE)</f>
        <v>#N/A</v>
      </c>
    </row>
    <row r="184" spans="1:19">
      <c r="A184">
        <v>1235</v>
      </c>
      <c r="B184" s="67">
        <v>21000000093</v>
      </c>
      <c r="C184" t="s">
        <v>597</v>
      </c>
      <c r="D184" t="s">
        <v>685</v>
      </c>
      <c r="E184" t="s">
        <v>597</v>
      </c>
      <c r="F184" t="s">
        <v>409</v>
      </c>
      <c r="G184" t="s">
        <v>465</v>
      </c>
      <c r="H184">
        <v>1</v>
      </c>
      <c r="I184" t="s">
        <v>686</v>
      </c>
      <c r="J184">
        <v>2400602</v>
      </c>
      <c r="K184" t="s">
        <v>687</v>
      </c>
      <c r="L184">
        <v>200000</v>
      </c>
      <c r="M184" t="s">
        <v>32</v>
      </c>
      <c r="O184" s="66">
        <v>39316.24</v>
      </c>
      <c r="P184" s="66">
        <v>1179.49</v>
      </c>
      <c r="Q184" t="s">
        <v>414</v>
      </c>
      <c r="R184" t="s">
        <v>522</v>
      </c>
      <c r="S184" t="e">
        <f>VLOOKUP(B184,中介结果明细表!$B$4:$E$6,8,FALSE)</f>
        <v>#N/A</v>
      </c>
    </row>
    <row r="185" hidden="1" spans="1:19">
      <c r="A185">
        <v>1235</v>
      </c>
      <c r="B185" s="67">
        <v>21000000094</v>
      </c>
      <c r="C185" t="s">
        <v>97</v>
      </c>
      <c r="E185" t="s">
        <v>97</v>
      </c>
      <c r="F185" t="s">
        <v>409</v>
      </c>
      <c r="G185" t="s">
        <v>688</v>
      </c>
      <c r="H185">
        <v>1</v>
      </c>
      <c r="I185" t="s">
        <v>593</v>
      </c>
      <c r="J185">
        <v>20204</v>
      </c>
      <c r="K185" t="s">
        <v>433</v>
      </c>
      <c r="L185">
        <v>200000</v>
      </c>
      <c r="M185" t="s">
        <v>32</v>
      </c>
      <c r="O185" s="66">
        <v>2378.64</v>
      </c>
      <c r="P185" s="66">
        <v>71.36</v>
      </c>
      <c r="Q185" t="s">
        <v>414</v>
      </c>
      <c r="R185" t="s">
        <v>613</v>
      </c>
      <c r="S185" t="e">
        <f>VLOOKUP(B185,中介结果明细表!$B$4:$E$6,8,FALSE)</f>
        <v>#N/A</v>
      </c>
    </row>
    <row r="186" hidden="1" spans="1:19">
      <c r="A186">
        <v>1235</v>
      </c>
      <c r="B186" s="67">
        <v>21000000095</v>
      </c>
      <c r="C186" t="s">
        <v>689</v>
      </c>
      <c r="E186" t="s">
        <v>689</v>
      </c>
      <c r="F186" t="s">
        <v>409</v>
      </c>
      <c r="G186" t="s">
        <v>690</v>
      </c>
      <c r="H186">
        <v>1</v>
      </c>
      <c r="I186" t="s">
        <v>593</v>
      </c>
      <c r="J186">
        <v>22002</v>
      </c>
      <c r="K186" t="s">
        <v>691</v>
      </c>
      <c r="L186">
        <v>200000</v>
      </c>
      <c r="M186" t="s">
        <v>32</v>
      </c>
      <c r="O186" s="66">
        <v>49512.82</v>
      </c>
      <c r="P186" s="66">
        <v>28500.96</v>
      </c>
      <c r="Q186" t="s">
        <v>414</v>
      </c>
      <c r="R186" t="s">
        <v>452</v>
      </c>
      <c r="S186" t="e">
        <f>VLOOKUP(B186,中介结果明细表!$B$4:$E$6,8,FALSE)</f>
        <v>#N/A</v>
      </c>
    </row>
    <row r="187" hidden="1" spans="1:19">
      <c r="A187">
        <v>1235</v>
      </c>
      <c r="B187" s="67">
        <v>21000000096</v>
      </c>
      <c r="C187" t="s">
        <v>692</v>
      </c>
      <c r="E187" t="s">
        <v>692</v>
      </c>
      <c r="F187" t="s">
        <v>409</v>
      </c>
      <c r="G187" t="s">
        <v>693</v>
      </c>
      <c r="H187">
        <v>1</v>
      </c>
      <c r="I187" t="s">
        <v>593</v>
      </c>
      <c r="J187">
        <v>24230</v>
      </c>
      <c r="K187" t="s">
        <v>433</v>
      </c>
      <c r="L187">
        <v>200000</v>
      </c>
      <c r="M187" t="s">
        <v>32</v>
      </c>
      <c r="O187" s="66">
        <v>0</v>
      </c>
      <c r="P187" s="66">
        <v>0</v>
      </c>
      <c r="Q187" t="s">
        <v>434</v>
      </c>
      <c r="R187" t="s">
        <v>455</v>
      </c>
      <c r="S187" t="e">
        <f>VLOOKUP(B187,中介结果明细表!$B$4:$E$6,8,FALSE)</f>
        <v>#N/A</v>
      </c>
    </row>
    <row r="188" hidden="1" spans="1:19">
      <c r="A188">
        <v>1235</v>
      </c>
      <c r="B188" s="67">
        <v>21000000097</v>
      </c>
      <c r="C188" t="s">
        <v>694</v>
      </c>
      <c r="E188" t="s">
        <v>694</v>
      </c>
      <c r="F188" t="s">
        <v>409</v>
      </c>
      <c r="G188" t="s">
        <v>695</v>
      </c>
      <c r="H188">
        <v>1</v>
      </c>
      <c r="I188" t="s">
        <v>472</v>
      </c>
      <c r="J188">
        <v>2400105</v>
      </c>
      <c r="K188" t="s">
        <v>696</v>
      </c>
      <c r="L188">
        <v>200000</v>
      </c>
      <c r="M188" t="s">
        <v>32</v>
      </c>
      <c r="O188" s="66">
        <v>58300</v>
      </c>
      <c r="P188" s="66">
        <v>17064.77</v>
      </c>
      <c r="Q188" t="s">
        <v>414</v>
      </c>
      <c r="R188" t="s">
        <v>424</v>
      </c>
      <c r="S188" t="e">
        <f>VLOOKUP(B188,中介结果明细表!$B$4:$E$6,8,FALSE)</f>
        <v>#N/A</v>
      </c>
    </row>
    <row r="189" hidden="1" spans="1:19">
      <c r="A189">
        <v>1235</v>
      </c>
      <c r="B189" s="67">
        <v>21000000098</v>
      </c>
      <c r="C189" t="s">
        <v>97</v>
      </c>
      <c r="D189" t="s">
        <v>697</v>
      </c>
      <c r="E189" t="s">
        <v>97</v>
      </c>
      <c r="F189" t="s">
        <v>409</v>
      </c>
      <c r="G189" t="s">
        <v>698</v>
      </c>
      <c r="H189">
        <v>1</v>
      </c>
      <c r="I189" t="s">
        <v>593</v>
      </c>
      <c r="J189">
        <v>2010601</v>
      </c>
      <c r="K189" t="s">
        <v>699</v>
      </c>
      <c r="L189">
        <v>200000</v>
      </c>
      <c r="M189" t="s">
        <v>32</v>
      </c>
      <c r="O189" s="66">
        <v>2524.27</v>
      </c>
      <c r="P189" s="66">
        <v>75.73</v>
      </c>
      <c r="Q189" t="s">
        <v>414</v>
      </c>
      <c r="R189" t="s">
        <v>468</v>
      </c>
      <c r="S189" t="e">
        <f>VLOOKUP(B189,中介结果明细表!$B$4:$E$6,8,FALSE)</f>
        <v>#N/A</v>
      </c>
    </row>
    <row r="190" hidden="1" spans="1:19">
      <c r="A190">
        <v>1235</v>
      </c>
      <c r="B190" s="67">
        <v>21000000099</v>
      </c>
      <c r="C190" t="s">
        <v>168</v>
      </c>
      <c r="D190" t="s">
        <v>153</v>
      </c>
      <c r="E190" t="s">
        <v>168</v>
      </c>
      <c r="F190" t="s">
        <v>409</v>
      </c>
      <c r="G190" t="s">
        <v>700</v>
      </c>
      <c r="H190">
        <v>1</v>
      </c>
      <c r="I190" t="s">
        <v>593</v>
      </c>
      <c r="J190">
        <v>2010105</v>
      </c>
      <c r="K190" t="s">
        <v>646</v>
      </c>
      <c r="L190">
        <v>200000</v>
      </c>
      <c r="M190" t="s">
        <v>32</v>
      </c>
      <c r="O190" s="66">
        <v>0</v>
      </c>
      <c r="P190" s="66">
        <v>0</v>
      </c>
      <c r="Q190" t="s">
        <v>434</v>
      </c>
      <c r="R190" t="s">
        <v>642</v>
      </c>
      <c r="S190" t="e">
        <f>VLOOKUP(B190,中介结果明细表!$B$4:$E$6,8,FALSE)</f>
        <v>#N/A</v>
      </c>
    </row>
    <row r="191" hidden="1" spans="1:19">
      <c r="A191">
        <v>1235</v>
      </c>
      <c r="B191" s="67">
        <v>21000000100</v>
      </c>
      <c r="C191" t="s">
        <v>366</v>
      </c>
      <c r="E191" t="s">
        <v>366</v>
      </c>
      <c r="F191" t="s">
        <v>409</v>
      </c>
      <c r="G191" t="s">
        <v>701</v>
      </c>
      <c r="H191">
        <v>1</v>
      </c>
      <c r="I191" t="s">
        <v>593</v>
      </c>
      <c r="J191">
        <v>2201002</v>
      </c>
      <c r="K191" t="s">
        <v>607</v>
      </c>
      <c r="L191">
        <v>200000</v>
      </c>
      <c r="M191" t="s">
        <v>32</v>
      </c>
      <c r="O191" s="66">
        <v>0</v>
      </c>
      <c r="P191" s="66">
        <v>0</v>
      </c>
      <c r="Q191" t="s">
        <v>434</v>
      </c>
      <c r="R191" t="s">
        <v>455</v>
      </c>
      <c r="S191" t="e">
        <f>VLOOKUP(B191,中介结果明细表!$B$4:$E$6,8,FALSE)</f>
        <v>#N/A</v>
      </c>
    </row>
    <row r="192" hidden="1" spans="1:19">
      <c r="A192">
        <v>1235</v>
      </c>
      <c r="B192" s="67">
        <v>21000000101</v>
      </c>
      <c r="C192" t="s">
        <v>702</v>
      </c>
      <c r="E192" t="s">
        <v>702</v>
      </c>
      <c r="F192" t="s">
        <v>409</v>
      </c>
      <c r="G192" t="s">
        <v>703</v>
      </c>
      <c r="H192">
        <v>1</v>
      </c>
      <c r="I192" t="s">
        <v>411</v>
      </c>
      <c r="J192">
        <v>24220</v>
      </c>
      <c r="K192" t="s">
        <v>433</v>
      </c>
      <c r="L192">
        <v>200000</v>
      </c>
      <c r="M192" t="s">
        <v>32</v>
      </c>
      <c r="O192" s="66">
        <v>0</v>
      </c>
      <c r="P192" s="66">
        <v>0</v>
      </c>
      <c r="Q192" t="s">
        <v>434</v>
      </c>
      <c r="R192" t="s">
        <v>464</v>
      </c>
      <c r="S192" t="e">
        <f>VLOOKUP(B192,中介结果明细表!$B$4:$E$6,8,FALSE)</f>
        <v>#N/A</v>
      </c>
    </row>
    <row r="193" hidden="1" spans="1:19">
      <c r="A193">
        <v>1235</v>
      </c>
      <c r="B193" s="67">
        <v>21000000102</v>
      </c>
      <c r="C193" t="s">
        <v>704</v>
      </c>
      <c r="D193" t="s">
        <v>705</v>
      </c>
      <c r="E193" t="s">
        <v>704</v>
      </c>
      <c r="F193" t="s">
        <v>409</v>
      </c>
      <c r="G193" t="s">
        <v>706</v>
      </c>
      <c r="H193">
        <v>1</v>
      </c>
      <c r="I193" t="s">
        <v>593</v>
      </c>
      <c r="J193">
        <v>2200704</v>
      </c>
      <c r="K193" t="s">
        <v>433</v>
      </c>
      <c r="L193">
        <v>200000</v>
      </c>
      <c r="M193" t="s">
        <v>32</v>
      </c>
      <c r="O193" s="66">
        <v>0</v>
      </c>
      <c r="P193" s="66">
        <v>0</v>
      </c>
      <c r="Q193" t="s">
        <v>434</v>
      </c>
      <c r="R193" t="s">
        <v>455</v>
      </c>
      <c r="S193" t="e">
        <f>VLOOKUP(B193,中介结果明细表!$B$4:$E$6,8,FALSE)</f>
        <v>#N/A</v>
      </c>
    </row>
    <row r="194" hidden="1" spans="1:19">
      <c r="A194">
        <v>1235</v>
      </c>
      <c r="B194" s="67">
        <v>21000000103</v>
      </c>
      <c r="C194" t="s">
        <v>707</v>
      </c>
      <c r="E194" t="s">
        <v>707</v>
      </c>
      <c r="F194" t="s">
        <v>409</v>
      </c>
      <c r="G194" t="s">
        <v>708</v>
      </c>
      <c r="H194">
        <v>1</v>
      </c>
      <c r="I194" t="s">
        <v>472</v>
      </c>
      <c r="J194">
        <v>2200912</v>
      </c>
      <c r="K194" t="s">
        <v>709</v>
      </c>
      <c r="L194">
        <v>200000</v>
      </c>
      <c r="M194" t="s">
        <v>32</v>
      </c>
      <c r="O194" s="66">
        <v>0</v>
      </c>
      <c r="P194" s="66">
        <v>0</v>
      </c>
      <c r="Q194" t="s">
        <v>434</v>
      </c>
      <c r="R194" t="s">
        <v>464</v>
      </c>
      <c r="S194" t="e">
        <f>VLOOKUP(B194,中介结果明细表!$B$4:$E$6,8,FALSE)</f>
        <v>#N/A</v>
      </c>
    </row>
    <row r="195" hidden="1" spans="1:19">
      <c r="A195">
        <v>1235</v>
      </c>
      <c r="B195" s="67">
        <v>21000000104</v>
      </c>
      <c r="C195" t="s">
        <v>710</v>
      </c>
      <c r="D195" t="s">
        <v>711</v>
      </c>
      <c r="E195" t="s">
        <v>710</v>
      </c>
      <c r="F195" t="s">
        <v>409</v>
      </c>
      <c r="G195" t="s">
        <v>708</v>
      </c>
      <c r="H195">
        <v>1</v>
      </c>
      <c r="I195" t="s">
        <v>593</v>
      </c>
      <c r="J195">
        <v>220010103</v>
      </c>
      <c r="K195" t="s">
        <v>433</v>
      </c>
      <c r="L195">
        <v>200000</v>
      </c>
      <c r="M195" t="s">
        <v>32</v>
      </c>
      <c r="O195" s="66">
        <v>0</v>
      </c>
      <c r="P195" s="66">
        <v>0</v>
      </c>
      <c r="Q195" t="s">
        <v>434</v>
      </c>
      <c r="R195" t="s">
        <v>437</v>
      </c>
      <c r="S195" t="e">
        <f>VLOOKUP(B195,中介结果明细表!$B$4:$E$6,8,FALSE)</f>
        <v>#N/A</v>
      </c>
    </row>
    <row r="196" hidden="1" spans="1:19">
      <c r="A196">
        <v>1235</v>
      </c>
      <c r="B196" s="67">
        <v>21000000105</v>
      </c>
      <c r="C196" t="s">
        <v>712</v>
      </c>
      <c r="D196" t="s">
        <v>713</v>
      </c>
      <c r="E196" t="s">
        <v>712</v>
      </c>
      <c r="F196" t="s">
        <v>409</v>
      </c>
      <c r="G196" t="s">
        <v>714</v>
      </c>
      <c r="H196">
        <v>1</v>
      </c>
      <c r="I196" t="s">
        <v>593</v>
      </c>
      <c r="J196">
        <v>2200914</v>
      </c>
      <c r="K196" t="s">
        <v>715</v>
      </c>
      <c r="L196">
        <v>200000</v>
      </c>
      <c r="M196" t="s">
        <v>32</v>
      </c>
      <c r="O196" s="66">
        <v>6000</v>
      </c>
      <c r="P196" s="66">
        <v>1715.72</v>
      </c>
      <c r="Q196" t="s">
        <v>414</v>
      </c>
      <c r="R196" t="s">
        <v>452</v>
      </c>
      <c r="S196" t="e">
        <f>VLOOKUP(B196,中介结果明细表!$B$4:$E$6,8,FALSE)</f>
        <v>#N/A</v>
      </c>
    </row>
    <row r="197" hidden="1" spans="1:19">
      <c r="A197">
        <v>1235</v>
      </c>
      <c r="B197" s="67">
        <v>21000000106</v>
      </c>
      <c r="C197" t="s">
        <v>252</v>
      </c>
      <c r="D197" t="s">
        <v>716</v>
      </c>
      <c r="E197" t="s">
        <v>252</v>
      </c>
      <c r="F197" t="s">
        <v>409</v>
      </c>
      <c r="G197" t="s">
        <v>714</v>
      </c>
      <c r="H197">
        <v>1</v>
      </c>
      <c r="I197" t="s">
        <v>593</v>
      </c>
      <c r="J197">
        <v>22002</v>
      </c>
      <c r="K197" t="s">
        <v>433</v>
      </c>
      <c r="L197">
        <v>200000</v>
      </c>
      <c r="M197" t="s">
        <v>32</v>
      </c>
      <c r="O197" s="66">
        <v>0</v>
      </c>
      <c r="P197" s="66">
        <v>0</v>
      </c>
      <c r="Q197" t="s">
        <v>434</v>
      </c>
      <c r="R197" t="s">
        <v>455</v>
      </c>
      <c r="S197" t="e">
        <f>VLOOKUP(B197,中介结果明细表!$B$4:$E$6,8,FALSE)</f>
        <v>#N/A</v>
      </c>
    </row>
    <row r="198" hidden="1" spans="1:19">
      <c r="A198">
        <v>1235</v>
      </c>
      <c r="B198" s="67">
        <v>21000000107</v>
      </c>
      <c r="C198" t="s">
        <v>312</v>
      </c>
      <c r="D198" t="s">
        <v>717</v>
      </c>
      <c r="E198" t="s">
        <v>312</v>
      </c>
      <c r="F198" t="s">
        <v>409</v>
      </c>
      <c r="G198" t="s">
        <v>714</v>
      </c>
      <c r="H198">
        <v>1</v>
      </c>
      <c r="I198" t="s">
        <v>593</v>
      </c>
      <c r="J198">
        <v>2010104</v>
      </c>
      <c r="K198" t="s">
        <v>699</v>
      </c>
      <c r="L198">
        <v>200000</v>
      </c>
      <c r="M198" t="s">
        <v>32</v>
      </c>
      <c r="O198" s="66">
        <v>0</v>
      </c>
      <c r="P198" s="66">
        <v>0</v>
      </c>
      <c r="Q198" t="s">
        <v>434</v>
      </c>
      <c r="R198" t="s">
        <v>447</v>
      </c>
      <c r="S198" t="e">
        <f>VLOOKUP(B198,中介结果明细表!$B$4:$E$6,8,FALSE)</f>
        <v>#N/A</v>
      </c>
    </row>
    <row r="199" hidden="1" spans="1:19">
      <c r="A199">
        <v>1235</v>
      </c>
      <c r="B199" s="67">
        <v>21000000108</v>
      </c>
      <c r="C199" t="s">
        <v>718</v>
      </c>
      <c r="D199" t="s">
        <v>719</v>
      </c>
      <c r="E199" t="s">
        <v>718</v>
      </c>
      <c r="F199" t="s">
        <v>409</v>
      </c>
      <c r="G199" t="s">
        <v>720</v>
      </c>
      <c r="H199">
        <v>1</v>
      </c>
      <c r="I199" t="s">
        <v>472</v>
      </c>
      <c r="J199">
        <v>210040202</v>
      </c>
      <c r="K199" t="s">
        <v>665</v>
      </c>
      <c r="L199">
        <v>200000</v>
      </c>
      <c r="M199" t="s">
        <v>32</v>
      </c>
      <c r="O199" s="66">
        <v>0</v>
      </c>
      <c r="P199" s="66">
        <v>0</v>
      </c>
      <c r="Q199" t="s">
        <v>434</v>
      </c>
      <c r="R199" t="s">
        <v>478</v>
      </c>
      <c r="S199" t="e">
        <f>VLOOKUP(B199,中介结果明细表!$B$4:$E$6,8,FALSE)</f>
        <v>#N/A</v>
      </c>
    </row>
    <row r="200" hidden="1" spans="1:19">
      <c r="A200">
        <v>1235</v>
      </c>
      <c r="B200" s="67">
        <v>21000000109</v>
      </c>
      <c r="C200" t="s">
        <v>312</v>
      </c>
      <c r="D200" t="s">
        <v>721</v>
      </c>
      <c r="E200" t="s">
        <v>312</v>
      </c>
      <c r="F200" t="s">
        <v>409</v>
      </c>
      <c r="G200" t="s">
        <v>722</v>
      </c>
      <c r="H200">
        <v>1</v>
      </c>
      <c r="I200" t="s">
        <v>593</v>
      </c>
      <c r="J200">
        <v>2010104</v>
      </c>
      <c r="K200" t="s">
        <v>433</v>
      </c>
      <c r="L200">
        <v>200000</v>
      </c>
      <c r="M200" t="s">
        <v>32</v>
      </c>
      <c r="O200" s="66">
        <v>0</v>
      </c>
      <c r="P200" s="66">
        <v>0</v>
      </c>
      <c r="Q200" t="s">
        <v>434</v>
      </c>
      <c r="R200" t="s">
        <v>609</v>
      </c>
      <c r="S200" t="e">
        <f>VLOOKUP(B200,中介结果明细表!$B$4:$E$6,8,FALSE)</f>
        <v>#N/A</v>
      </c>
    </row>
    <row r="201" hidden="1" spans="1:19">
      <c r="A201">
        <v>1235</v>
      </c>
      <c r="B201" s="67">
        <v>21000000110</v>
      </c>
      <c r="C201" t="s">
        <v>97</v>
      </c>
      <c r="D201" t="s">
        <v>106</v>
      </c>
      <c r="E201" t="s">
        <v>97</v>
      </c>
      <c r="F201" t="s">
        <v>409</v>
      </c>
      <c r="G201" t="s">
        <v>723</v>
      </c>
      <c r="H201">
        <v>1</v>
      </c>
      <c r="I201" t="s">
        <v>593</v>
      </c>
      <c r="J201">
        <v>2010601</v>
      </c>
      <c r="K201" t="s">
        <v>612</v>
      </c>
      <c r="L201">
        <v>200000</v>
      </c>
      <c r="M201" t="s">
        <v>32</v>
      </c>
      <c r="O201" s="66">
        <v>0</v>
      </c>
      <c r="P201" s="66">
        <v>0</v>
      </c>
      <c r="Q201" t="s">
        <v>434</v>
      </c>
      <c r="R201" t="s">
        <v>605</v>
      </c>
      <c r="S201" t="e">
        <f>VLOOKUP(B201,中介结果明细表!$B$4:$E$6,8,FALSE)</f>
        <v>#N/A</v>
      </c>
    </row>
    <row r="202" hidden="1" spans="1:19">
      <c r="A202">
        <v>1235</v>
      </c>
      <c r="B202" s="67">
        <v>21000000111</v>
      </c>
      <c r="C202" t="s">
        <v>312</v>
      </c>
      <c r="D202" t="s">
        <v>164</v>
      </c>
      <c r="E202" t="s">
        <v>312</v>
      </c>
      <c r="F202" t="s">
        <v>409</v>
      </c>
      <c r="G202" t="s">
        <v>723</v>
      </c>
      <c r="H202">
        <v>1</v>
      </c>
      <c r="I202" t="s">
        <v>593</v>
      </c>
      <c r="J202">
        <v>2010104</v>
      </c>
      <c r="K202" t="s">
        <v>612</v>
      </c>
      <c r="L202">
        <v>200000</v>
      </c>
      <c r="M202" t="s">
        <v>32</v>
      </c>
      <c r="O202" s="66">
        <v>0</v>
      </c>
      <c r="P202" s="66">
        <v>0</v>
      </c>
      <c r="Q202" t="s">
        <v>434</v>
      </c>
      <c r="R202" t="s">
        <v>605</v>
      </c>
      <c r="S202" t="e">
        <f>VLOOKUP(B202,中介结果明细表!$B$4:$E$6,8,FALSE)</f>
        <v>#N/A</v>
      </c>
    </row>
    <row r="203" hidden="1" spans="1:19">
      <c r="A203">
        <v>1235</v>
      </c>
      <c r="B203" s="67">
        <v>21000000112</v>
      </c>
      <c r="C203" t="s">
        <v>312</v>
      </c>
      <c r="D203" t="s">
        <v>164</v>
      </c>
      <c r="E203" t="s">
        <v>312</v>
      </c>
      <c r="F203" t="s">
        <v>409</v>
      </c>
      <c r="G203" t="s">
        <v>723</v>
      </c>
      <c r="H203">
        <v>1</v>
      </c>
      <c r="I203" t="s">
        <v>593</v>
      </c>
      <c r="J203">
        <v>2010104</v>
      </c>
      <c r="K203" t="s">
        <v>612</v>
      </c>
      <c r="L203">
        <v>200000</v>
      </c>
      <c r="M203" t="s">
        <v>32</v>
      </c>
      <c r="O203" s="66">
        <v>0</v>
      </c>
      <c r="P203" s="66">
        <v>0</v>
      </c>
      <c r="Q203" t="s">
        <v>434</v>
      </c>
      <c r="R203" t="s">
        <v>585</v>
      </c>
      <c r="S203" t="e">
        <f>VLOOKUP(B203,中介结果明细表!$B$4:$E$6,8,FALSE)</f>
        <v>#N/A</v>
      </c>
    </row>
    <row r="204" hidden="1" spans="1:19">
      <c r="A204">
        <v>1235</v>
      </c>
      <c r="B204" s="67">
        <v>21000000113</v>
      </c>
      <c r="C204" t="s">
        <v>168</v>
      </c>
      <c r="D204" t="s">
        <v>153</v>
      </c>
      <c r="E204" t="s">
        <v>168</v>
      </c>
      <c r="F204" t="s">
        <v>409</v>
      </c>
      <c r="G204" t="s">
        <v>724</v>
      </c>
      <c r="H204">
        <v>1</v>
      </c>
      <c r="I204" t="s">
        <v>593</v>
      </c>
      <c r="J204">
        <v>2010105</v>
      </c>
      <c r="K204" t="s">
        <v>612</v>
      </c>
      <c r="L204">
        <v>200000</v>
      </c>
      <c r="M204" t="s">
        <v>32</v>
      </c>
      <c r="O204" s="66">
        <v>0</v>
      </c>
      <c r="P204" s="66">
        <v>0</v>
      </c>
      <c r="Q204" t="s">
        <v>434</v>
      </c>
      <c r="R204" t="s">
        <v>585</v>
      </c>
      <c r="S204" t="e">
        <f>VLOOKUP(B204,中介结果明细表!$B$4:$E$6,8,FALSE)</f>
        <v>#N/A</v>
      </c>
    </row>
    <row r="205" hidden="1" spans="1:19">
      <c r="A205">
        <v>1235</v>
      </c>
      <c r="B205" s="67">
        <v>21000000114</v>
      </c>
      <c r="C205" t="s">
        <v>168</v>
      </c>
      <c r="D205" t="s">
        <v>153</v>
      </c>
      <c r="E205" t="s">
        <v>168</v>
      </c>
      <c r="F205" t="s">
        <v>409</v>
      </c>
      <c r="G205" t="s">
        <v>724</v>
      </c>
      <c r="H205">
        <v>1</v>
      </c>
      <c r="I205" t="s">
        <v>593</v>
      </c>
      <c r="J205">
        <v>2010105</v>
      </c>
      <c r="K205" t="s">
        <v>612</v>
      </c>
      <c r="L205">
        <v>200000</v>
      </c>
      <c r="M205" t="s">
        <v>32</v>
      </c>
      <c r="O205" s="66">
        <v>4466.02</v>
      </c>
      <c r="P205" s="66">
        <v>133.98</v>
      </c>
      <c r="Q205" t="s">
        <v>414</v>
      </c>
      <c r="R205" t="s">
        <v>654</v>
      </c>
      <c r="S205" t="e">
        <f>VLOOKUP(B205,中介结果明细表!$B$4:$E$6,8,FALSE)</f>
        <v>#N/A</v>
      </c>
    </row>
    <row r="206" hidden="1" spans="1:19">
      <c r="A206">
        <v>1235</v>
      </c>
      <c r="B206" s="67">
        <v>21000000115</v>
      </c>
      <c r="C206" t="s">
        <v>725</v>
      </c>
      <c r="D206" t="s">
        <v>726</v>
      </c>
      <c r="E206" t="s">
        <v>725</v>
      </c>
      <c r="F206" t="s">
        <v>409</v>
      </c>
      <c r="G206" t="s">
        <v>727</v>
      </c>
      <c r="H206">
        <v>1</v>
      </c>
      <c r="I206" t="s">
        <v>593</v>
      </c>
      <c r="J206">
        <v>2201002</v>
      </c>
      <c r="K206" t="s">
        <v>604</v>
      </c>
      <c r="L206">
        <v>200000</v>
      </c>
      <c r="M206" t="s">
        <v>32</v>
      </c>
      <c r="O206" s="66">
        <v>0</v>
      </c>
      <c r="P206" s="66">
        <v>0</v>
      </c>
      <c r="Q206" t="s">
        <v>434</v>
      </c>
      <c r="R206" t="s">
        <v>455</v>
      </c>
      <c r="S206" t="e">
        <f>VLOOKUP(B206,中介结果明细表!$B$4:$E$6,8,FALSE)</f>
        <v>#N/A</v>
      </c>
    </row>
    <row r="207" hidden="1" spans="1:19">
      <c r="A207">
        <v>1235</v>
      </c>
      <c r="B207" s="67">
        <v>21000000116</v>
      </c>
      <c r="C207" t="s">
        <v>728</v>
      </c>
      <c r="D207" t="s">
        <v>729</v>
      </c>
      <c r="E207" t="s">
        <v>728</v>
      </c>
      <c r="F207" t="s">
        <v>409</v>
      </c>
      <c r="G207" t="s">
        <v>730</v>
      </c>
      <c r="H207">
        <v>1</v>
      </c>
      <c r="I207" t="s">
        <v>593</v>
      </c>
      <c r="J207">
        <v>2010601</v>
      </c>
      <c r="K207" t="s">
        <v>612</v>
      </c>
      <c r="L207">
        <v>200000</v>
      </c>
      <c r="M207" t="s">
        <v>32</v>
      </c>
      <c r="O207" s="66">
        <v>0</v>
      </c>
      <c r="P207" s="66">
        <v>0</v>
      </c>
      <c r="Q207" t="s">
        <v>434</v>
      </c>
      <c r="R207" t="s">
        <v>642</v>
      </c>
      <c r="S207" t="e">
        <f>VLOOKUP(B207,中介结果明细表!$B$4:$E$6,8,FALSE)</f>
        <v>#N/A</v>
      </c>
    </row>
    <row r="208" hidden="1" spans="1:19">
      <c r="A208">
        <v>1235</v>
      </c>
      <c r="B208" s="67">
        <v>21000000117</v>
      </c>
      <c r="C208" t="s">
        <v>366</v>
      </c>
      <c r="E208" t="s">
        <v>366</v>
      </c>
      <c r="F208" t="s">
        <v>409</v>
      </c>
      <c r="G208" t="s">
        <v>730</v>
      </c>
      <c r="H208">
        <v>1</v>
      </c>
      <c r="I208" t="s">
        <v>593</v>
      </c>
      <c r="J208">
        <v>2201002</v>
      </c>
      <c r="K208" t="s">
        <v>615</v>
      </c>
      <c r="L208">
        <v>200000</v>
      </c>
      <c r="M208" t="s">
        <v>32</v>
      </c>
      <c r="O208" s="66">
        <v>3060</v>
      </c>
      <c r="P208" s="66">
        <v>91.8</v>
      </c>
      <c r="Q208" t="s">
        <v>414</v>
      </c>
      <c r="R208" t="s">
        <v>418</v>
      </c>
      <c r="S208" t="e">
        <f>VLOOKUP(B208,中介结果明细表!$B$4:$E$6,8,FALSE)</f>
        <v>#N/A</v>
      </c>
    </row>
    <row r="209" spans="1:19">
      <c r="A209">
        <v>1235</v>
      </c>
      <c r="B209" s="67">
        <v>21000000118</v>
      </c>
      <c r="C209" t="s">
        <v>381</v>
      </c>
      <c r="E209" t="s">
        <v>381</v>
      </c>
      <c r="F209" t="s">
        <v>409</v>
      </c>
      <c r="G209" t="s">
        <v>730</v>
      </c>
      <c r="H209">
        <v>1</v>
      </c>
      <c r="I209" t="s">
        <v>593</v>
      </c>
      <c r="J209">
        <v>2320901</v>
      </c>
      <c r="K209" t="s">
        <v>731</v>
      </c>
      <c r="L209">
        <v>200000</v>
      </c>
      <c r="M209" t="s">
        <v>32</v>
      </c>
      <c r="O209" s="66">
        <v>4197</v>
      </c>
      <c r="P209" s="66">
        <v>125.91</v>
      </c>
      <c r="Q209" t="s">
        <v>414</v>
      </c>
      <c r="R209" t="s">
        <v>732</v>
      </c>
      <c r="S209" t="e">
        <f>VLOOKUP(B209,中介结果明细表!$B$4:$E$6,8,FALSE)</f>
        <v>#N/A</v>
      </c>
    </row>
    <row r="210" hidden="1" spans="1:19">
      <c r="A210">
        <v>1235</v>
      </c>
      <c r="B210" s="67">
        <v>21000000119</v>
      </c>
      <c r="C210" t="s">
        <v>366</v>
      </c>
      <c r="E210" t="s">
        <v>366</v>
      </c>
      <c r="F210" t="s">
        <v>409</v>
      </c>
      <c r="G210" t="s">
        <v>730</v>
      </c>
      <c r="H210">
        <v>1</v>
      </c>
      <c r="I210" t="s">
        <v>593</v>
      </c>
      <c r="J210">
        <v>2201002</v>
      </c>
      <c r="K210" t="s">
        <v>731</v>
      </c>
      <c r="L210">
        <v>200000</v>
      </c>
      <c r="M210" t="s">
        <v>32</v>
      </c>
      <c r="O210" s="66">
        <v>2399</v>
      </c>
      <c r="P210" s="66">
        <v>71.97</v>
      </c>
      <c r="Q210" t="s">
        <v>414</v>
      </c>
      <c r="R210" t="s">
        <v>732</v>
      </c>
      <c r="S210" t="e">
        <f>VLOOKUP(B210,中介结果明细表!$B$4:$E$6,8,FALSE)</f>
        <v>#N/A</v>
      </c>
    </row>
    <row r="211" hidden="1" spans="1:19">
      <c r="A211">
        <v>1235</v>
      </c>
      <c r="B211" s="67">
        <v>21000000120</v>
      </c>
      <c r="C211" t="s">
        <v>673</v>
      </c>
      <c r="E211" t="s">
        <v>673</v>
      </c>
      <c r="F211" t="s">
        <v>409</v>
      </c>
      <c r="G211" t="s">
        <v>480</v>
      </c>
      <c r="H211">
        <v>1</v>
      </c>
      <c r="I211" t="s">
        <v>593</v>
      </c>
      <c r="J211">
        <v>24230</v>
      </c>
      <c r="K211" t="s">
        <v>733</v>
      </c>
      <c r="L211">
        <v>200000</v>
      </c>
      <c r="M211" t="s">
        <v>32</v>
      </c>
      <c r="O211" s="66">
        <v>91750.26</v>
      </c>
      <c r="P211" s="66">
        <v>22035.29</v>
      </c>
      <c r="Q211" t="s">
        <v>414</v>
      </c>
      <c r="R211" t="s">
        <v>424</v>
      </c>
      <c r="S211" t="e">
        <f>VLOOKUP(B211,中介结果明细表!$B$4:$E$6,8,FALSE)</f>
        <v>#N/A</v>
      </c>
    </row>
    <row r="212" hidden="1" spans="1:19">
      <c r="A212">
        <v>1235</v>
      </c>
      <c r="B212" s="67">
        <v>21000000121</v>
      </c>
      <c r="C212" t="s">
        <v>312</v>
      </c>
      <c r="D212" t="s">
        <v>356</v>
      </c>
      <c r="E212" t="s">
        <v>312</v>
      </c>
      <c r="F212" t="s">
        <v>409</v>
      </c>
      <c r="G212" t="s">
        <v>734</v>
      </c>
      <c r="H212">
        <v>1</v>
      </c>
      <c r="I212" t="s">
        <v>593</v>
      </c>
      <c r="J212">
        <v>2010104</v>
      </c>
      <c r="K212" t="s">
        <v>625</v>
      </c>
      <c r="L212">
        <v>200000</v>
      </c>
      <c r="M212" t="s">
        <v>32</v>
      </c>
      <c r="O212" s="66">
        <v>2678.64</v>
      </c>
      <c r="P212" s="66">
        <v>80.36</v>
      </c>
      <c r="Q212" t="s">
        <v>414</v>
      </c>
      <c r="R212" t="s">
        <v>418</v>
      </c>
      <c r="S212" t="e">
        <f>VLOOKUP(B212,中介结果明细表!$B$4:$E$6,8,FALSE)</f>
        <v>#N/A</v>
      </c>
    </row>
    <row r="213" hidden="1" spans="1:19">
      <c r="A213">
        <v>1235</v>
      </c>
      <c r="B213" s="67">
        <v>21000000122</v>
      </c>
      <c r="C213" t="s">
        <v>702</v>
      </c>
      <c r="D213" t="s">
        <v>735</v>
      </c>
      <c r="E213" t="s">
        <v>702</v>
      </c>
      <c r="F213" t="s">
        <v>409</v>
      </c>
      <c r="G213" t="s">
        <v>736</v>
      </c>
      <c r="H213">
        <v>1</v>
      </c>
      <c r="I213" t="s">
        <v>411</v>
      </c>
      <c r="J213">
        <v>2100801</v>
      </c>
      <c r="K213" t="s">
        <v>737</v>
      </c>
      <c r="L213">
        <v>200000</v>
      </c>
      <c r="M213" t="s">
        <v>32</v>
      </c>
      <c r="O213" s="66">
        <v>148230.87</v>
      </c>
      <c r="P213" s="66">
        <v>58558.69</v>
      </c>
      <c r="Q213" t="s">
        <v>414</v>
      </c>
      <c r="R213" t="s">
        <v>424</v>
      </c>
      <c r="S213" t="e">
        <f>VLOOKUP(B213,中介结果明细表!$B$4:$E$6,8,FALSE)</f>
        <v>#N/A</v>
      </c>
    </row>
    <row r="214" hidden="1" spans="1:19">
      <c r="A214">
        <v>1235</v>
      </c>
      <c r="B214" s="67">
        <v>21000000123</v>
      </c>
      <c r="C214" t="s">
        <v>702</v>
      </c>
      <c r="E214" t="s">
        <v>702</v>
      </c>
      <c r="F214" t="s">
        <v>409</v>
      </c>
      <c r="G214" t="s">
        <v>736</v>
      </c>
      <c r="H214">
        <v>1</v>
      </c>
      <c r="I214" t="s">
        <v>411</v>
      </c>
      <c r="J214">
        <v>2100801</v>
      </c>
      <c r="K214" t="s">
        <v>433</v>
      </c>
      <c r="L214">
        <v>200000</v>
      </c>
      <c r="M214" t="s">
        <v>32</v>
      </c>
      <c r="O214" s="66">
        <v>0</v>
      </c>
      <c r="P214" s="66">
        <v>0</v>
      </c>
      <c r="Q214" t="s">
        <v>434</v>
      </c>
      <c r="R214" t="s">
        <v>485</v>
      </c>
      <c r="S214" t="e">
        <f>VLOOKUP(B214,中介结果明细表!$B$4:$E$6,8,FALSE)</f>
        <v>#N/A</v>
      </c>
    </row>
    <row r="215" hidden="1" spans="1:19">
      <c r="A215">
        <v>1235</v>
      </c>
      <c r="B215" s="67">
        <v>21000000124</v>
      </c>
      <c r="C215" t="s">
        <v>366</v>
      </c>
      <c r="E215" t="s">
        <v>366</v>
      </c>
      <c r="F215" t="s">
        <v>409</v>
      </c>
      <c r="G215" t="s">
        <v>736</v>
      </c>
      <c r="H215">
        <v>1</v>
      </c>
      <c r="I215" t="s">
        <v>593</v>
      </c>
      <c r="J215">
        <v>2201002</v>
      </c>
      <c r="K215" t="s">
        <v>607</v>
      </c>
      <c r="L215">
        <v>200000</v>
      </c>
      <c r="M215" t="s">
        <v>32</v>
      </c>
      <c r="O215" s="66">
        <v>0</v>
      </c>
      <c r="P215" s="66">
        <v>0</v>
      </c>
      <c r="Q215" t="s">
        <v>434</v>
      </c>
      <c r="R215" t="s">
        <v>455</v>
      </c>
      <c r="S215" t="e">
        <f>VLOOKUP(B215,中介结果明细表!$B$4:$E$6,8,FALSE)</f>
        <v>#N/A</v>
      </c>
    </row>
    <row r="216" hidden="1" spans="1:19">
      <c r="A216">
        <v>1235</v>
      </c>
      <c r="B216" s="67">
        <v>21000000125</v>
      </c>
      <c r="C216" t="s">
        <v>366</v>
      </c>
      <c r="E216" t="s">
        <v>366</v>
      </c>
      <c r="F216" t="s">
        <v>409</v>
      </c>
      <c r="G216" t="s">
        <v>736</v>
      </c>
      <c r="H216">
        <v>1</v>
      </c>
      <c r="I216" t="s">
        <v>593</v>
      </c>
      <c r="J216">
        <v>2201002</v>
      </c>
      <c r="K216" t="s">
        <v>607</v>
      </c>
      <c r="L216">
        <v>200000</v>
      </c>
      <c r="M216" t="s">
        <v>32</v>
      </c>
      <c r="O216" s="66">
        <v>0</v>
      </c>
      <c r="P216" s="66">
        <v>0</v>
      </c>
      <c r="Q216" t="s">
        <v>434</v>
      </c>
      <c r="R216" t="s">
        <v>455</v>
      </c>
      <c r="S216" t="e">
        <f>VLOOKUP(B216,中介结果明细表!$B$4:$E$6,8,FALSE)</f>
        <v>#N/A</v>
      </c>
    </row>
    <row r="217" hidden="1" spans="1:19">
      <c r="A217">
        <v>1235</v>
      </c>
      <c r="B217" s="67">
        <v>21000000126</v>
      </c>
      <c r="C217" t="s">
        <v>366</v>
      </c>
      <c r="E217" t="s">
        <v>366</v>
      </c>
      <c r="F217" t="s">
        <v>409</v>
      </c>
      <c r="G217" t="s">
        <v>736</v>
      </c>
      <c r="H217">
        <v>1</v>
      </c>
      <c r="I217" t="s">
        <v>593</v>
      </c>
      <c r="J217">
        <v>2201002</v>
      </c>
      <c r="K217" t="s">
        <v>607</v>
      </c>
      <c r="L217">
        <v>200000</v>
      </c>
      <c r="M217" t="s">
        <v>32</v>
      </c>
      <c r="O217" s="66">
        <v>0</v>
      </c>
      <c r="P217" s="66">
        <v>0</v>
      </c>
      <c r="Q217" t="s">
        <v>434</v>
      </c>
      <c r="R217" t="s">
        <v>437</v>
      </c>
      <c r="S217" t="e">
        <f>VLOOKUP(B217,中介结果明细表!$B$4:$E$6,8,FALSE)</f>
        <v>#N/A</v>
      </c>
    </row>
    <row r="218" hidden="1" spans="1:19">
      <c r="A218">
        <v>1235</v>
      </c>
      <c r="B218" s="67">
        <v>21000000127</v>
      </c>
      <c r="C218" t="s">
        <v>168</v>
      </c>
      <c r="E218" t="s">
        <v>168</v>
      </c>
      <c r="F218" t="s">
        <v>409</v>
      </c>
      <c r="G218" t="s">
        <v>724</v>
      </c>
      <c r="H218">
        <v>1</v>
      </c>
      <c r="I218" t="s">
        <v>593</v>
      </c>
      <c r="J218">
        <v>2010105</v>
      </c>
      <c r="K218" t="s">
        <v>612</v>
      </c>
      <c r="L218">
        <v>200000</v>
      </c>
      <c r="M218" t="s">
        <v>32</v>
      </c>
      <c r="O218" s="66">
        <v>0</v>
      </c>
      <c r="P218" s="66">
        <v>0</v>
      </c>
      <c r="Q218" t="s">
        <v>434</v>
      </c>
      <c r="R218" t="s">
        <v>585</v>
      </c>
      <c r="S218" t="e">
        <f>VLOOKUP(B218,中介结果明细表!$B$4:$E$6,8,FALSE)</f>
        <v>#N/A</v>
      </c>
    </row>
    <row r="219" hidden="1" spans="1:19">
      <c r="A219">
        <v>1235</v>
      </c>
      <c r="B219" s="67">
        <v>21000000128</v>
      </c>
      <c r="C219" t="s">
        <v>704</v>
      </c>
      <c r="D219" t="s">
        <v>705</v>
      </c>
      <c r="E219" t="s">
        <v>704</v>
      </c>
      <c r="F219" t="s">
        <v>409</v>
      </c>
      <c r="G219" t="s">
        <v>706</v>
      </c>
      <c r="H219">
        <v>1</v>
      </c>
      <c r="I219" t="s">
        <v>593</v>
      </c>
      <c r="J219">
        <v>2200704</v>
      </c>
      <c r="K219" t="s">
        <v>433</v>
      </c>
      <c r="L219">
        <v>200000</v>
      </c>
      <c r="M219" t="s">
        <v>32</v>
      </c>
      <c r="O219" s="66">
        <v>0</v>
      </c>
      <c r="P219" s="66">
        <v>0</v>
      </c>
      <c r="Q219" t="s">
        <v>434</v>
      </c>
      <c r="R219" t="s">
        <v>455</v>
      </c>
      <c r="S219" t="e">
        <f>VLOOKUP(B219,中介结果明细表!$B$4:$E$6,8,FALSE)</f>
        <v>#N/A</v>
      </c>
    </row>
    <row r="220" hidden="1" spans="1:19">
      <c r="A220">
        <v>1235</v>
      </c>
      <c r="B220" s="67">
        <v>21000000129</v>
      </c>
      <c r="C220" t="s">
        <v>366</v>
      </c>
      <c r="D220" t="s">
        <v>373</v>
      </c>
      <c r="E220" t="s">
        <v>366</v>
      </c>
      <c r="F220" t="s">
        <v>409</v>
      </c>
      <c r="G220" t="s">
        <v>738</v>
      </c>
      <c r="H220">
        <v>1</v>
      </c>
      <c r="I220" t="s">
        <v>593</v>
      </c>
      <c r="J220">
        <v>2201002</v>
      </c>
      <c r="K220" t="s">
        <v>607</v>
      </c>
      <c r="L220">
        <v>200000</v>
      </c>
      <c r="M220" t="s">
        <v>32</v>
      </c>
      <c r="O220" s="66">
        <v>0</v>
      </c>
      <c r="P220" s="66">
        <v>0</v>
      </c>
      <c r="Q220" t="s">
        <v>434</v>
      </c>
      <c r="R220" t="s">
        <v>464</v>
      </c>
      <c r="S220" t="e">
        <f>VLOOKUP(B220,中介结果明细表!$B$4:$E$6,8,FALSE)</f>
        <v>#N/A</v>
      </c>
    </row>
    <row r="221" hidden="1" spans="1:19">
      <c r="A221">
        <v>1235</v>
      </c>
      <c r="B221" s="67">
        <v>21000000130</v>
      </c>
      <c r="C221" t="s">
        <v>366</v>
      </c>
      <c r="D221" t="s">
        <v>739</v>
      </c>
      <c r="E221" t="s">
        <v>366</v>
      </c>
      <c r="F221" t="s">
        <v>409</v>
      </c>
      <c r="G221" t="s">
        <v>462</v>
      </c>
      <c r="H221">
        <v>1</v>
      </c>
      <c r="I221" t="s">
        <v>593</v>
      </c>
      <c r="J221">
        <v>2201002</v>
      </c>
      <c r="K221" t="s">
        <v>604</v>
      </c>
      <c r="L221">
        <v>200000</v>
      </c>
      <c r="M221" t="s">
        <v>32</v>
      </c>
      <c r="O221" s="66">
        <v>0</v>
      </c>
      <c r="P221" s="66">
        <v>0</v>
      </c>
      <c r="Q221" t="s">
        <v>434</v>
      </c>
      <c r="R221" t="s">
        <v>464</v>
      </c>
      <c r="S221" t="e">
        <f>VLOOKUP(B221,中介结果明细表!$B$4:$E$6,8,FALSE)</f>
        <v>#N/A</v>
      </c>
    </row>
    <row r="222" hidden="1" spans="1:19">
      <c r="A222">
        <v>1235</v>
      </c>
      <c r="B222" s="67">
        <v>21000000131</v>
      </c>
      <c r="C222" t="s">
        <v>366</v>
      </c>
      <c r="D222" t="s">
        <v>740</v>
      </c>
      <c r="E222" t="s">
        <v>366</v>
      </c>
      <c r="F222" t="s">
        <v>409</v>
      </c>
      <c r="G222" t="s">
        <v>741</v>
      </c>
      <c r="H222">
        <v>1</v>
      </c>
      <c r="I222" t="s">
        <v>593</v>
      </c>
      <c r="J222">
        <v>2201002</v>
      </c>
      <c r="K222" t="s">
        <v>604</v>
      </c>
      <c r="L222">
        <v>200000</v>
      </c>
      <c r="M222" t="s">
        <v>32</v>
      </c>
      <c r="O222" s="66">
        <v>0</v>
      </c>
      <c r="P222" s="66">
        <v>0</v>
      </c>
      <c r="Q222" t="s">
        <v>434</v>
      </c>
      <c r="R222" t="s">
        <v>464</v>
      </c>
      <c r="S222" t="e">
        <f>VLOOKUP(B222,中介结果明细表!$B$4:$E$6,8,FALSE)</f>
        <v>#N/A</v>
      </c>
    </row>
    <row r="223" hidden="1" spans="1:19">
      <c r="A223">
        <v>1235</v>
      </c>
      <c r="B223" s="67">
        <v>21000000132</v>
      </c>
      <c r="C223" t="s">
        <v>366</v>
      </c>
      <c r="D223" t="s">
        <v>373</v>
      </c>
      <c r="E223" t="s">
        <v>366</v>
      </c>
      <c r="F223" t="s">
        <v>409</v>
      </c>
      <c r="G223" t="s">
        <v>742</v>
      </c>
      <c r="H223">
        <v>1</v>
      </c>
      <c r="I223" t="s">
        <v>593</v>
      </c>
      <c r="J223">
        <v>2201002</v>
      </c>
      <c r="K223" t="s">
        <v>604</v>
      </c>
      <c r="L223">
        <v>200000</v>
      </c>
      <c r="M223" t="s">
        <v>32</v>
      </c>
      <c r="O223" s="66">
        <v>0</v>
      </c>
      <c r="P223" s="66">
        <v>0</v>
      </c>
      <c r="Q223" t="s">
        <v>434</v>
      </c>
      <c r="R223" t="s">
        <v>437</v>
      </c>
      <c r="S223" t="e">
        <f>VLOOKUP(B223,中介结果明细表!$B$4:$E$6,8,FALSE)</f>
        <v>#N/A</v>
      </c>
    </row>
    <row r="224" hidden="1" spans="1:19">
      <c r="A224">
        <v>1235</v>
      </c>
      <c r="B224" s="67">
        <v>21000000133</v>
      </c>
      <c r="C224" t="s">
        <v>366</v>
      </c>
      <c r="D224" t="s">
        <v>373</v>
      </c>
      <c r="E224" t="s">
        <v>366</v>
      </c>
      <c r="F224" t="s">
        <v>409</v>
      </c>
      <c r="G224" t="s">
        <v>742</v>
      </c>
      <c r="H224">
        <v>1</v>
      </c>
      <c r="I224" t="s">
        <v>593</v>
      </c>
      <c r="J224">
        <v>2201002</v>
      </c>
      <c r="K224" t="s">
        <v>604</v>
      </c>
      <c r="L224">
        <v>200000</v>
      </c>
      <c r="M224" t="s">
        <v>32</v>
      </c>
      <c r="O224" s="66">
        <v>0</v>
      </c>
      <c r="P224" s="66">
        <v>0</v>
      </c>
      <c r="Q224" t="s">
        <v>434</v>
      </c>
      <c r="R224" t="s">
        <v>435</v>
      </c>
      <c r="S224" t="e">
        <f>VLOOKUP(B224,中介结果明细表!$B$4:$E$6,8,FALSE)</f>
        <v>#N/A</v>
      </c>
    </row>
    <row r="225" hidden="1" spans="1:19">
      <c r="A225">
        <v>1235</v>
      </c>
      <c r="B225" s="67">
        <v>21000000134</v>
      </c>
      <c r="C225" t="s">
        <v>366</v>
      </c>
      <c r="D225" t="s">
        <v>373</v>
      </c>
      <c r="E225" t="s">
        <v>366</v>
      </c>
      <c r="F225" t="s">
        <v>409</v>
      </c>
      <c r="G225" t="s">
        <v>741</v>
      </c>
      <c r="H225">
        <v>1</v>
      </c>
      <c r="I225" t="s">
        <v>593</v>
      </c>
      <c r="J225">
        <v>2201002</v>
      </c>
      <c r="K225" t="s">
        <v>604</v>
      </c>
      <c r="L225">
        <v>200000</v>
      </c>
      <c r="M225" t="s">
        <v>32</v>
      </c>
      <c r="O225" s="66">
        <v>0</v>
      </c>
      <c r="P225" s="66">
        <v>0</v>
      </c>
      <c r="Q225" t="s">
        <v>434</v>
      </c>
      <c r="R225" t="s">
        <v>478</v>
      </c>
      <c r="S225" t="e">
        <f>VLOOKUP(B225,中介结果明细表!$B$4:$E$6,8,FALSE)</f>
        <v>#N/A</v>
      </c>
    </row>
    <row r="226" hidden="1" spans="1:19">
      <c r="A226">
        <v>1235</v>
      </c>
      <c r="B226" s="67">
        <v>21000000135</v>
      </c>
      <c r="C226" t="s">
        <v>366</v>
      </c>
      <c r="D226" t="s">
        <v>373</v>
      </c>
      <c r="E226" t="s">
        <v>366</v>
      </c>
      <c r="F226" t="s">
        <v>409</v>
      </c>
      <c r="G226" t="s">
        <v>742</v>
      </c>
      <c r="H226">
        <v>1</v>
      </c>
      <c r="I226" t="s">
        <v>593</v>
      </c>
      <c r="J226">
        <v>2201002</v>
      </c>
      <c r="K226" t="s">
        <v>604</v>
      </c>
      <c r="L226">
        <v>200000</v>
      </c>
      <c r="M226" t="s">
        <v>32</v>
      </c>
      <c r="O226" s="66">
        <v>0</v>
      </c>
      <c r="P226" s="66">
        <v>0</v>
      </c>
      <c r="Q226" t="s">
        <v>434</v>
      </c>
      <c r="R226" t="s">
        <v>478</v>
      </c>
      <c r="S226" t="e">
        <f>VLOOKUP(B226,中介结果明细表!$B$4:$E$6,8,FALSE)</f>
        <v>#N/A</v>
      </c>
    </row>
    <row r="227" hidden="1" spans="1:19">
      <c r="A227">
        <v>1235</v>
      </c>
      <c r="B227" s="67">
        <v>21000000136</v>
      </c>
      <c r="C227" t="s">
        <v>743</v>
      </c>
      <c r="E227" t="s">
        <v>743</v>
      </c>
      <c r="F227" t="s">
        <v>409</v>
      </c>
      <c r="G227" t="s">
        <v>484</v>
      </c>
      <c r="H227">
        <v>1</v>
      </c>
      <c r="I227" t="s">
        <v>593</v>
      </c>
      <c r="J227">
        <v>24220</v>
      </c>
      <c r="K227" t="s">
        <v>433</v>
      </c>
      <c r="L227">
        <v>200000</v>
      </c>
      <c r="M227" t="s">
        <v>32</v>
      </c>
      <c r="O227" s="66">
        <v>0</v>
      </c>
      <c r="P227" s="66">
        <v>0</v>
      </c>
      <c r="Q227" t="s">
        <v>434</v>
      </c>
      <c r="R227" t="s">
        <v>485</v>
      </c>
      <c r="S227" t="e">
        <f>VLOOKUP(B227,中介结果明细表!$B$4:$E$6,8,FALSE)</f>
        <v>#N/A</v>
      </c>
    </row>
    <row r="228" hidden="1" spans="1:19">
      <c r="A228">
        <v>1235</v>
      </c>
      <c r="B228" s="67">
        <v>21000000137</v>
      </c>
      <c r="C228" t="s">
        <v>725</v>
      </c>
      <c r="D228" t="s">
        <v>744</v>
      </c>
      <c r="E228" t="s">
        <v>725</v>
      </c>
      <c r="F228" t="s">
        <v>409</v>
      </c>
      <c r="G228" t="s">
        <v>745</v>
      </c>
      <c r="H228">
        <v>1</v>
      </c>
      <c r="I228" t="s">
        <v>593</v>
      </c>
      <c r="J228">
        <v>2201002</v>
      </c>
      <c r="K228" t="s">
        <v>615</v>
      </c>
      <c r="L228">
        <v>200000</v>
      </c>
      <c r="M228" t="s">
        <v>32</v>
      </c>
      <c r="O228" s="66">
        <v>2600</v>
      </c>
      <c r="P228" s="66">
        <v>78</v>
      </c>
      <c r="Q228" t="s">
        <v>414</v>
      </c>
      <c r="R228" t="s">
        <v>482</v>
      </c>
      <c r="S228" t="e">
        <f>VLOOKUP(B228,中介结果明细表!$B$4:$E$6,8,FALSE)</f>
        <v>#N/A</v>
      </c>
    </row>
    <row r="229" hidden="1" spans="1:19">
      <c r="A229">
        <v>1235</v>
      </c>
      <c r="B229" s="67">
        <v>21000000138</v>
      </c>
      <c r="C229" t="s">
        <v>725</v>
      </c>
      <c r="D229" t="s">
        <v>744</v>
      </c>
      <c r="E229" t="s">
        <v>725</v>
      </c>
      <c r="F229" t="s">
        <v>409</v>
      </c>
      <c r="G229" t="s">
        <v>745</v>
      </c>
      <c r="H229">
        <v>1</v>
      </c>
      <c r="I229" t="s">
        <v>593</v>
      </c>
      <c r="J229">
        <v>2201002</v>
      </c>
      <c r="K229" t="s">
        <v>615</v>
      </c>
      <c r="L229">
        <v>200000</v>
      </c>
      <c r="M229" t="s">
        <v>32</v>
      </c>
      <c r="O229" s="66">
        <v>2600</v>
      </c>
      <c r="P229" s="66">
        <v>78</v>
      </c>
      <c r="Q229" t="s">
        <v>414</v>
      </c>
      <c r="R229" t="s">
        <v>482</v>
      </c>
      <c r="S229" t="e">
        <f>VLOOKUP(B229,中介结果明细表!$B$4:$E$6,8,FALSE)</f>
        <v>#N/A</v>
      </c>
    </row>
    <row r="230" hidden="1" spans="1:19">
      <c r="A230">
        <v>1235</v>
      </c>
      <c r="B230" s="67">
        <v>21000000139</v>
      </c>
      <c r="C230" t="s">
        <v>725</v>
      </c>
      <c r="D230" t="s">
        <v>744</v>
      </c>
      <c r="E230" t="s">
        <v>725</v>
      </c>
      <c r="F230" t="s">
        <v>409</v>
      </c>
      <c r="G230" t="s">
        <v>745</v>
      </c>
      <c r="H230">
        <v>1</v>
      </c>
      <c r="I230" t="s">
        <v>593</v>
      </c>
      <c r="J230">
        <v>2201002</v>
      </c>
      <c r="K230" t="s">
        <v>615</v>
      </c>
      <c r="L230">
        <v>200000</v>
      </c>
      <c r="M230" t="s">
        <v>32</v>
      </c>
      <c r="O230" s="66">
        <v>2600</v>
      </c>
      <c r="P230" s="66">
        <v>78</v>
      </c>
      <c r="Q230" t="s">
        <v>414</v>
      </c>
      <c r="R230" t="s">
        <v>482</v>
      </c>
      <c r="S230" t="e">
        <f>VLOOKUP(B230,中介结果明细表!$B$4:$E$6,8,FALSE)</f>
        <v>#N/A</v>
      </c>
    </row>
    <row r="231" hidden="1" spans="1:19">
      <c r="A231">
        <v>1235</v>
      </c>
      <c r="B231" s="67">
        <v>21000000140</v>
      </c>
      <c r="C231" t="s">
        <v>725</v>
      </c>
      <c r="D231" t="s">
        <v>744</v>
      </c>
      <c r="E231" t="s">
        <v>725</v>
      </c>
      <c r="F231" t="s">
        <v>409</v>
      </c>
      <c r="G231" t="s">
        <v>745</v>
      </c>
      <c r="H231">
        <v>1</v>
      </c>
      <c r="I231" t="s">
        <v>593</v>
      </c>
      <c r="J231">
        <v>2201002</v>
      </c>
      <c r="K231" t="s">
        <v>615</v>
      </c>
      <c r="L231">
        <v>200000</v>
      </c>
      <c r="M231" t="s">
        <v>32</v>
      </c>
      <c r="O231" s="66">
        <v>2600</v>
      </c>
      <c r="P231" s="66">
        <v>78</v>
      </c>
      <c r="Q231" t="s">
        <v>414</v>
      </c>
      <c r="R231" t="s">
        <v>482</v>
      </c>
      <c r="S231" t="e">
        <f>VLOOKUP(B231,中介结果明细表!$B$4:$E$6,8,FALSE)</f>
        <v>#N/A</v>
      </c>
    </row>
    <row r="232" hidden="1" spans="1:19">
      <c r="A232">
        <v>1235</v>
      </c>
      <c r="B232" s="67">
        <v>21000000141</v>
      </c>
      <c r="C232" t="s">
        <v>725</v>
      </c>
      <c r="D232" t="s">
        <v>746</v>
      </c>
      <c r="E232" t="s">
        <v>725</v>
      </c>
      <c r="F232" t="s">
        <v>409</v>
      </c>
      <c r="G232" t="s">
        <v>745</v>
      </c>
      <c r="H232">
        <v>1</v>
      </c>
      <c r="I232" t="s">
        <v>593</v>
      </c>
      <c r="J232">
        <v>2201002</v>
      </c>
      <c r="K232" t="s">
        <v>615</v>
      </c>
      <c r="L232">
        <v>200000</v>
      </c>
      <c r="M232" t="s">
        <v>32</v>
      </c>
      <c r="O232" s="66">
        <v>2900</v>
      </c>
      <c r="P232" s="66">
        <v>87</v>
      </c>
      <c r="Q232" t="s">
        <v>414</v>
      </c>
      <c r="R232" t="s">
        <v>482</v>
      </c>
      <c r="S232" t="e">
        <f>VLOOKUP(B232,中介结果明细表!$B$4:$E$6,8,FALSE)</f>
        <v>#N/A</v>
      </c>
    </row>
    <row r="233" hidden="1" spans="1:19">
      <c r="A233">
        <v>1235</v>
      </c>
      <c r="B233" s="67">
        <v>21000000142</v>
      </c>
      <c r="C233" t="s">
        <v>366</v>
      </c>
      <c r="D233" t="s">
        <v>747</v>
      </c>
      <c r="E233" t="s">
        <v>366</v>
      </c>
      <c r="F233" t="s">
        <v>409</v>
      </c>
      <c r="G233" t="s">
        <v>495</v>
      </c>
      <c r="H233">
        <v>1</v>
      </c>
      <c r="I233" t="s">
        <v>593</v>
      </c>
      <c r="J233">
        <v>2201002</v>
      </c>
      <c r="K233" t="s">
        <v>615</v>
      </c>
      <c r="L233">
        <v>200000</v>
      </c>
      <c r="M233" t="s">
        <v>32</v>
      </c>
      <c r="O233" s="66">
        <v>2000</v>
      </c>
      <c r="P233" s="66">
        <v>60</v>
      </c>
      <c r="Q233" t="s">
        <v>414</v>
      </c>
      <c r="R233" t="s">
        <v>457</v>
      </c>
      <c r="S233" t="e">
        <f>VLOOKUP(B233,中介结果明细表!$B$4:$E$6,8,FALSE)</f>
        <v>#N/A</v>
      </c>
    </row>
    <row r="234" hidden="1" spans="1:19">
      <c r="A234">
        <v>1235</v>
      </c>
      <c r="B234" s="67">
        <v>21000000143</v>
      </c>
      <c r="C234" t="s">
        <v>366</v>
      </c>
      <c r="D234" t="s">
        <v>747</v>
      </c>
      <c r="E234" t="s">
        <v>366</v>
      </c>
      <c r="F234" t="s">
        <v>409</v>
      </c>
      <c r="G234" t="s">
        <v>495</v>
      </c>
      <c r="H234">
        <v>1</v>
      </c>
      <c r="I234" t="s">
        <v>593</v>
      </c>
      <c r="J234">
        <v>2201002</v>
      </c>
      <c r="K234" t="s">
        <v>615</v>
      </c>
      <c r="L234">
        <v>200000</v>
      </c>
      <c r="M234" t="s">
        <v>32</v>
      </c>
      <c r="O234" s="66">
        <v>2000</v>
      </c>
      <c r="P234" s="66">
        <v>60</v>
      </c>
      <c r="Q234" t="s">
        <v>414</v>
      </c>
      <c r="R234" t="s">
        <v>457</v>
      </c>
      <c r="S234" t="e">
        <f>VLOOKUP(B234,中介结果明细表!$B$4:$E$6,8,FALSE)</f>
        <v>#N/A</v>
      </c>
    </row>
    <row r="235" hidden="1" spans="1:19">
      <c r="A235">
        <v>1235</v>
      </c>
      <c r="B235" s="67">
        <v>21000000144</v>
      </c>
      <c r="C235" t="s">
        <v>366</v>
      </c>
      <c r="D235" t="s">
        <v>367</v>
      </c>
      <c r="E235" t="s">
        <v>366</v>
      </c>
      <c r="F235" t="s">
        <v>409</v>
      </c>
      <c r="G235" t="s">
        <v>576</v>
      </c>
      <c r="H235">
        <v>1</v>
      </c>
      <c r="I235" t="s">
        <v>593</v>
      </c>
      <c r="J235">
        <v>2201002</v>
      </c>
      <c r="K235" t="s">
        <v>604</v>
      </c>
      <c r="L235">
        <v>200000</v>
      </c>
      <c r="M235" t="s">
        <v>32</v>
      </c>
      <c r="O235" s="66">
        <v>2400</v>
      </c>
      <c r="P235" s="66">
        <v>72</v>
      </c>
      <c r="Q235" t="s">
        <v>414</v>
      </c>
      <c r="R235" t="s">
        <v>642</v>
      </c>
      <c r="S235" t="e">
        <f>VLOOKUP(B235,中介结果明细表!$B$4:$E$6,8,FALSE)</f>
        <v>#N/A</v>
      </c>
    </row>
    <row r="236" hidden="1" spans="1:19">
      <c r="A236">
        <v>1235</v>
      </c>
      <c r="B236" s="67">
        <v>21000000145</v>
      </c>
      <c r="C236" t="s">
        <v>366</v>
      </c>
      <c r="D236" t="s">
        <v>367</v>
      </c>
      <c r="E236" t="s">
        <v>366</v>
      </c>
      <c r="F236" t="s">
        <v>409</v>
      </c>
      <c r="G236" t="s">
        <v>576</v>
      </c>
      <c r="H236">
        <v>1</v>
      </c>
      <c r="I236" t="s">
        <v>593</v>
      </c>
      <c r="J236">
        <v>2201002</v>
      </c>
      <c r="K236" t="s">
        <v>604</v>
      </c>
      <c r="L236">
        <v>200000</v>
      </c>
      <c r="M236" t="s">
        <v>32</v>
      </c>
      <c r="O236" s="66">
        <v>2400</v>
      </c>
      <c r="P236" s="66">
        <v>72</v>
      </c>
      <c r="Q236" t="s">
        <v>414</v>
      </c>
      <c r="R236" t="s">
        <v>642</v>
      </c>
      <c r="S236" t="e">
        <f>VLOOKUP(B236,中介结果明细表!$B$4:$E$6,8,FALSE)</f>
        <v>#N/A</v>
      </c>
    </row>
    <row r="237" hidden="1" spans="1:19">
      <c r="A237">
        <v>1235</v>
      </c>
      <c r="B237" s="67">
        <v>21000000146</v>
      </c>
      <c r="C237" t="s">
        <v>366</v>
      </c>
      <c r="D237" t="s">
        <v>367</v>
      </c>
      <c r="E237" t="s">
        <v>366</v>
      </c>
      <c r="F237" t="s">
        <v>409</v>
      </c>
      <c r="G237" t="s">
        <v>576</v>
      </c>
      <c r="H237">
        <v>1</v>
      </c>
      <c r="I237" t="s">
        <v>593</v>
      </c>
      <c r="J237">
        <v>2201002</v>
      </c>
      <c r="K237" t="s">
        <v>604</v>
      </c>
      <c r="L237">
        <v>200000</v>
      </c>
      <c r="M237" t="s">
        <v>32</v>
      </c>
      <c r="O237" s="66">
        <v>2400</v>
      </c>
      <c r="P237" s="66">
        <v>72</v>
      </c>
      <c r="Q237" t="s">
        <v>414</v>
      </c>
      <c r="R237" t="s">
        <v>440</v>
      </c>
      <c r="S237" t="e">
        <f>VLOOKUP(B237,中介结果明细表!$B$4:$E$6,8,FALSE)</f>
        <v>#N/A</v>
      </c>
    </row>
    <row r="238" hidden="1" spans="1:19">
      <c r="A238">
        <v>1235</v>
      </c>
      <c r="B238" s="67">
        <v>21000000147</v>
      </c>
      <c r="C238" t="s">
        <v>366</v>
      </c>
      <c r="D238" t="s">
        <v>367</v>
      </c>
      <c r="E238" t="s">
        <v>366</v>
      </c>
      <c r="F238" t="s">
        <v>409</v>
      </c>
      <c r="G238" t="s">
        <v>576</v>
      </c>
      <c r="H238">
        <v>1</v>
      </c>
      <c r="I238" t="s">
        <v>593</v>
      </c>
      <c r="J238">
        <v>2201002</v>
      </c>
      <c r="K238" t="s">
        <v>604</v>
      </c>
      <c r="L238">
        <v>200000</v>
      </c>
      <c r="M238" t="s">
        <v>32</v>
      </c>
      <c r="O238" s="66">
        <v>2400</v>
      </c>
      <c r="P238" s="66">
        <v>72</v>
      </c>
      <c r="Q238" t="s">
        <v>414</v>
      </c>
      <c r="R238" t="s">
        <v>605</v>
      </c>
      <c r="S238" t="e">
        <f>VLOOKUP(B238,中介结果明细表!$B$4:$E$6,8,FALSE)</f>
        <v>#N/A</v>
      </c>
    </row>
    <row r="239" hidden="1" spans="1:19">
      <c r="A239">
        <v>1235</v>
      </c>
      <c r="B239" s="67">
        <v>21000000148</v>
      </c>
      <c r="C239" t="s">
        <v>366</v>
      </c>
      <c r="D239" t="s">
        <v>367</v>
      </c>
      <c r="E239" t="s">
        <v>366</v>
      </c>
      <c r="F239" t="s">
        <v>409</v>
      </c>
      <c r="G239" t="s">
        <v>576</v>
      </c>
      <c r="H239">
        <v>1</v>
      </c>
      <c r="I239" t="s">
        <v>593</v>
      </c>
      <c r="J239">
        <v>2201002</v>
      </c>
      <c r="K239" t="s">
        <v>604</v>
      </c>
      <c r="L239">
        <v>200000</v>
      </c>
      <c r="M239" t="s">
        <v>32</v>
      </c>
      <c r="O239" s="66">
        <v>2400</v>
      </c>
      <c r="P239" s="66">
        <v>72</v>
      </c>
      <c r="Q239" t="s">
        <v>414</v>
      </c>
      <c r="R239" t="s">
        <v>440</v>
      </c>
      <c r="S239" t="e">
        <f>VLOOKUP(B239,中介结果明细表!$B$4:$E$6,8,FALSE)</f>
        <v>#N/A</v>
      </c>
    </row>
    <row r="240" spans="1:19">
      <c r="A240">
        <v>1235</v>
      </c>
      <c r="B240" s="67">
        <v>21000000149</v>
      </c>
      <c r="C240" t="s">
        <v>366</v>
      </c>
      <c r="D240" t="s">
        <v>367</v>
      </c>
      <c r="E240" t="s">
        <v>366</v>
      </c>
      <c r="F240" t="s">
        <v>409</v>
      </c>
      <c r="G240" t="s">
        <v>576</v>
      </c>
      <c r="H240">
        <v>1</v>
      </c>
      <c r="I240" t="s">
        <v>593</v>
      </c>
      <c r="J240">
        <v>2201002</v>
      </c>
      <c r="K240" t="s">
        <v>604</v>
      </c>
      <c r="L240">
        <v>200000</v>
      </c>
      <c r="M240" t="s">
        <v>32</v>
      </c>
      <c r="O240" s="66">
        <v>2400</v>
      </c>
      <c r="P240" s="66">
        <v>72</v>
      </c>
      <c r="Q240" t="s">
        <v>414</v>
      </c>
      <c r="R240" t="s">
        <v>440</v>
      </c>
      <c r="S240" t="e">
        <f>VLOOKUP(B240,中介结果明细表!$B$4:$E$6,8,FALSE)</f>
        <v>#N/A</v>
      </c>
    </row>
    <row r="241" hidden="1" spans="1:19">
      <c r="A241">
        <v>1235</v>
      </c>
      <c r="B241" s="67">
        <v>21000000150</v>
      </c>
      <c r="C241" t="s">
        <v>366</v>
      </c>
      <c r="D241" t="s">
        <v>367</v>
      </c>
      <c r="E241" t="s">
        <v>366</v>
      </c>
      <c r="F241" t="s">
        <v>409</v>
      </c>
      <c r="G241" t="s">
        <v>576</v>
      </c>
      <c r="H241">
        <v>1</v>
      </c>
      <c r="I241" t="s">
        <v>593</v>
      </c>
      <c r="J241">
        <v>2201002</v>
      </c>
      <c r="K241" t="s">
        <v>604</v>
      </c>
      <c r="L241">
        <v>200000</v>
      </c>
      <c r="M241" t="s">
        <v>32</v>
      </c>
      <c r="O241" s="66">
        <v>2400</v>
      </c>
      <c r="P241" s="66">
        <v>72</v>
      </c>
      <c r="Q241" t="s">
        <v>414</v>
      </c>
      <c r="R241" t="s">
        <v>585</v>
      </c>
      <c r="S241" t="e">
        <f>VLOOKUP(B241,中介结果明细表!$B$4:$E$6,8,FALSE)</f>
        <v>#N/A</v>
      </c>
    </row>
    <row r="242" hidden="1" spans="1:19">
      <c r="A242">
        <v>1235</v>
      </c>
      <c r="B242" s="67">
        <v>21000000151</v>
      </c>
      <c r="C242" t="s">
        <v>366</v>
      </c>
      <c r="D242" t="s">
        <v>367</v>
      </c>
      <c r="E242" t="s">
        <v>366</v>
      </c>
      <c r="F242" t="s">
        <v>409</v>
      </c>
      <c r="G242" t="s">
        <v>576</v>
      </c>
      <c r="H242">
        <v>1</v>
      </c>
      <c r="I242" t="s">
        <v>593</v>
      </c>
      <c r="J242">
        <v>2201002</v>
      </c>
      <c r="K242" t="s">
        <v>604</v>
      </c>
      <c r="L242">
        <v>200000</v>
      </c>
      <c r="M242" t="s">
        <v>32</v>
      </c>
      <c r="O242" s="66">
        <v>2400</v>
      </c>
      <c r="P242" s="66">
        <v>72</v>
      </c>
      <c r="Q242" t="s">
        <v>414</v>
      </c>
      <c r="R242" t="s">
        <v>613</v>
      </c>
      <c r="S242" t="e">
        <f>VLOOKUP(B242,中介结果明细表!$B$4:$E$6,8,FALSE)</f>
        <v>#N/A</v>
      </c>
    </row>
    <row r="243" spans="1:19">
      <c r="A243">
        <v>1235</v>
      </c>
      <c r="B243" s="67">
        <v>21000000152</v>
      </c>
      <c r="C243" t="s">
        <v>366</v>
      </c>
      <c r="D243" t="s">
        <v>367</v>
      </c>
      <c r="E243" t="s">
        <v>366</v>
      </c>
      <c r="F243" t="s">
        <v>409</v>
      </c>
      <c r="G243" t="s">
        <v>576</v>
      </c>
      <c r="H243">
        <v>1</v>
      </c>
      <c r="I243" t="s">
        <v>593</v>
      </c>
      <c r="J243">
        <v>2201002</v>
      </c>
      <c r="K243" t="s">
        <v>604</v>
      </c>
      <c r="L243">
        <v>200000</v>
      </c>
      <c r="M243" t="s">
        <v>32</v>
      </c>
      <c r="O243" s="66">
        <v>2400</v>
      </c>
      <c r="P243" s="66">
        <v>72</v>
      </c>
      <c r="Q243" t="s">
        <v>608</v>
      </c>
      <c r="R243" t="s">
        <v>748</v>
      </c>
      <c r="S243" t="e">
        <f>VLOOKUP(B243,中介结果明细表!$B$4:$E$6,8,FALSE)</f>
        <v>#N/A</v>
      </c>
    </row>
    <row r="244" spans="1:19">
      <c r="A244">
        <v>1235</v>
      </c>
      <c r="B244" s="67">
        <v>21000000153</v>
      </c>
      <c r="C244" t="s">
        <v>366</v>
      </c>
      <c r="D244" t="s">
        <v>371</v>
      </c>
      <c r="E244" t="s">
        <v>366</v>
      </c>
      <c r="F244" t="s">
        <v>409</v>
      </c>
      <c r="G244" t="s">
        <v>576</v>
      </c>
      <c r="H244">
        <v>1</v>
      </c>
      <c r="I244" t="s">
        <v>593</v>
      </c>
      <c r="J244">
        <v>2201002</v>
      </c>
      <c r="K244" t="s">
        <v>604</v>
      </c>
      <c r="L244">
        <v>200000</v>
      </c>
      <c r="M244" t="s">
        <v>32</v>
      </c>
      <c r="O244" s="66">
        <v>4600</v>
      </c>
      <c r="P244" s="66">
        <v>138</v>
      </c>
      <c r="Q244" t="s">
        <v>414</v>
      </c>
      <c r="R244" t="s">
        <v>617</v>
      </c>
      <c r="S244" t="e">
        <f>VLOOKUP(B244,中介结果明细表!$B$4:$E$6,8,FALSE)</f>
        <v>#N/A</v>
      </c>
    </row>
    <row r="245" hidden="1" spans="1:19">
      <c r="A245">
        <v>1235</v>
      </c>
      <c r="B245" s="67">
        <v>21000000154</v>
      </c>
      <c r="C245" t="s">
        <v>366</v>
      </c>
      <c r="D245" t="s">
        <v>371</v>
      </c>
      <c r="E245" t="s">
        <v>366</v>
      </c>
      <c r="F245" t="s">
        <v>409</v>
      </c>
      <c r="G245" t="s">
        <v>576</v>
      </c>
      <c r="H245">
        <v>1</v>
      </c>
      <c r="I245" t="s">
        <v>593</v>
      </c>
      <c r="J245">
        <v>2201002</v>
      </c>
      <c r="K245" t="s">
        <v>604</v>
      </c>
      <c r="L245">
        <v>200000</v>
      </c>
      <c r="M245" t="s">
        <v>32</v>
      </c>
      <c r="O245" s="66">
        <v>4600</v>
      </c>
      <c r="P245" s="66">
        <v>138</v>
      </c>
      <c r="Q245" t="s">
        <v>414</v>
      </c>
      <c r="R245" t="s">
        <v>617</v>
      </c>
      <c r="S245" t="e">
        <f>VLOOKUP(B245,中介结果明细表!$B$4:$E$6,8,FALSE)</f>
        <v>#N/A</v>
      </c>
    </row>
    <row r="246" hidden="1" spans="1:19">
      <c r="A246">
        <v>1235</v>
      </c>
      <c r="B246" s="67">
        <v>21000000155</v>
      </c>
      <c r="C246" t="s">
        <v>366</v>
      </c>
      <c r="D246" t="s">
        <v>371</v>
      </c>
      <c r="E246" t="s">
        <v>366</v>
      </c>
      <c r="F246" t="s">
        <v>409</v>
      </c>
      <c r="G246" t="s">
        <v>576</v>
      </c>
      <c r="H246">
        <v>1</v>
      </c>
      <c r="I246" t="s">
        <v>593</v>
      </c>
      <c r="J246">
        <v>2201002</v>
      </c>
      <c r="K246" t="s">
        <v>604</v>
      </c>
      <c r="L246">
        <v>200000</v>
      </c>
      <c r="M246" t="s">
        <v>32</v>
      </c>
      <c r="O246" s="66">
        <v>4600</v>
      </c>
      <c r="P246" s="66">
        <v>138</v>
      </c>
      <c r="Q246" t="s">
        <v>414</v>
      </c>
      <c r="R246" t="s">
        <v>642</v>
      </c>
      <c r="S246" t="e">
        <f>VLOOKUP(B246,中介结果明细表!$B$4:$E$6,8,FALSE)</f>
        <v>#N/A</v>
      </c>
    </row>
    <row r="247" hidden="1" spans="1:19">
      <c r="A247">
        <v>1235</v>
      </c>
      <c r="B247" s="67">
        <v>21000000156</v>
      </c>
      <c r="C247" t="s">
        <v>366</v>
      </c>
      <c r="D247" t="s">
        <v>371</v>
      </c>
      <c r="E247" t="s">
        <v>366</v>
      </c>
      <c r="F247" t="s">
        <v>409</v>
      </c>
      <c r="G247" t="s">
        <v>576</v>
      </c>
      <c r="H247">
        <v>1</v>
      </c>
      <c r="I247" t="s">
        <v>593</v>
      </c>
      <c r="J247">
        <v>2201002</v>
      </c>
      <c r="K247" t="s">
        <v>604</v>
      </c>
      <c r="L247">
        <v>200000</v>
      </c>
      <c r="M247" t="s">
        <v>32</v>
      </c>
      <c r="O247" s="66">
        <v>4600</v>
      </c>
      <c r="P247" s="66">
        <v>138</v>
      </c>
      <c r="Q247" t="s">
        <v>414</v>
      </c>
      <c r="R247" t="s">
        <v>440</v>
      </c>
      <c r="S247" t="e">
        <f>VLOOKUP(B247,中介结果明细表!$B$4:$E$6,8,FALSE)</f>
        <v>#N/A</v>
      </c>
    </row>
    <row r="248" hidden="1" spans="1:19">
      <c r="A248">
        <v>1235</v>
      </c>
      <c r="B248" s="67">
        <v>21000000157</v>
      </c>
      <c r="C248" t="s">
        <v>366</v>
      </c>
      <c r="D248" t="s">
        <v>749</v>
      </c>
      <c r="E248" t="s">
        <v>366</v>
      </c>
      <c r="F248" t="s">
        <v>409</v>
      </c>
      <c r="G248" t="s">
        <v>576</v>
      </c>
      <c r="H248">
        <v>1</v>
      </c>
      <c r="I248" t="s">
        <v>593</v>
      </c>
      <c r="J248">
        <v>2201002</v>
      </c>
      <c r="K248" t="s">
        <v>604</v>
      </c>
      <c r="L248">
        <v>200000</v>
      </c>
      <c r="M248" t="s">
        <v>32</v>
      </c>
      <c r="O248" s="66">
        <v>5700</v>
      </c>
      <c r="P248" s="66">
        <v>171</v>
      </c>
      <c r="Q248" t="s">
        <v>414</v>
      </c>
      <c r="R248" t="s">
        <v>440</v>
      </c>
      <c r="S248" t="e">
        <f>VLOOKUP(B248,中介结果明细表!$B$4:$E$6,8,FALSE)</f>
        <v>#N/A</v>
      </c>
    </row>
    <row r="249" spans="1:19">
      <c r="A249">
        <v>1235</v>
      </c>
      <c r="B249" s="67">
        <v>21000000158</v>
      </c>
      <c r="C249" t="s">
        <v>312</v>
      </c>
      <c r="E249" t="s">
        <v>312</v>
      </c>
      <c r="F249" t="s">
        <v>409</v>
      </c>
      <c r="G249" t="s">
        <v>750</v>
      </c>
      <c r="H249">
        <v>1</v>
      </c>
      <c r="I249" t="s">
        <v>593</v>
      </c>
      <c r="J249">
        <v>2010104</v>
      </c>
      <c r="K249" t="s">
        <v>433</v>
      </c>
      <c r="L249">
        <v>200000</v>
      </c>
      <c r="M249" t="s">
        <v>32</v>
      </c>
      <c r="O249" s="66">
        <v>4708.74</v>
      </c>
      <c r="P249" s="66">
        <v>141.26</v>
      </c>
      <c r="Q249" t="s">
        <v>414</v>
      </c>
      <c r="R249" t="s">
        <v>617</v>
      </c>
      <c r="S249" t="e">
        <f>VLOOKUP(B249,中介结果明细表!$B$4:$E$6,8,FALSE)</f>
        <v>#N/A</v>
      </c>
    </row>
    <row r="250" hidden="1" spans="1:19">
      <c r="A250">
        <v>1235</v>
      </c>
      <c r="B250" s="67">
        <v>21000000159</v>
      </c>
      <c r="C250" t="s">
        <v>97</v>
      </c>
      <c r="D250" t="s">
        <v>751</v>
      </c>
      <c r="E250" t="s">
        <v>97</v>
      </c>
      <c r="F250" t="s">
        <v>409</v>
      </c>
      <c r="G250" t="s">
        <v>752</v>
      </c>
      <c r="H250">
        <v>1</v>
      </c>
      <c r="I250" t="s">
        <v>593</v>
      </c>
      <c r="J250">
        <v>2010601</v>
      </c>
      <c r="K250" t="s">
        <v>433</v>
      </c>
      <c r="L250">
        <v>200000</v>
      </c>
      <c r="M250" t="s">
        <v>32</v>
      </c>
      <c r="O250" s="66">
        <v>0</v>
      </c>
      <c r="P250" s="66">
        <v>0</v>
      </c>
      <c r="Q250" t="s">
        <v>434</v>
      </c>
      <c r="R250" t="s">
        <v>609</v>
      </c>
      <c r="S250" t="e">
        <f>VLOOKUP(B250,中介结果明细表!$B$4:$E$6,8,FALSE)</f>
        <v>#N/A</v>
      </c>
    </row>
    <row r="251" spans="1:19">
      <c r="A251">
        <v>1235</v>
      </c>
      <c r="B251" s="67">
        <v>21000000160</v>
      </c>
      <c r="C251" t="s">
        <v>318</v>
      </c>
      <c r="D251" t="s">
        <v>319</v>
      </c>
      <c r="E251" t="s">
        <v>318</v>
      </c>
      <c r="F251" t="s">
        <v>409</v>
      </c>
      <c r="G251" t="s">
        <v>753</v>
      </c>
      <c r="H251">
        <v>1</v>
      </c>
      <c r="I251" t="s">
        <v>593</v>
      </c>
      <c r="J251">
        <v>2010103</v>
      </c>
      <c r="K251" t="s">
        <v>612</v>
      </c>
      <c r="L251">
        <v>200000</v>
      </c>
      <c r="M251" t="s">
        <v>32</v>
      </c>
      <c r="O251" s="66">
        <v>9669.9</v>
      </c>
      <c r="P251" s="66">
        <v>290.1</v>
      </c>
      <c r="Q251" t="s">
        <v>414</v>
      </c>
      <c r="R251" t="s">
        <v>585</v>
      </c>
      <c r="S251" t="e">
        <f>VLOOKUP(B251,中介结果明细表!$B$4:$E$6,8,FALSE)</f>
        <v>#N/A</v>
      </c>
    </row>
    <row r="252" hidden="1" spans="1:19">
      <c r="A252">
        <v>1235</v>
      </c>
      <c r="B252" s="67">
        <v>21000000161</v>
      </c>
      <c r="C252" t="s">
        <v>366</v>
      </c>
      <c r="D252" t="s">
        <v>754</v>
      </c>
      <c r="E252" t="s">
        <v>366</v>
      </c>
      <c r="F252" t="s">
        <v>409</v>
      </c>
      <c r="G252" t="s">
        <v>497</v>
      </c>
      <c r="H252">
        <v>1</v>
      </c>
      <c r="I252" t="s">
        <v>593</v>
      </c>
      <c r="J252">
        <v>2201002</v>
      </c>
      <c r="K252" t="s">
        <v>615</v>
      </c>
      <c r="L252">
        <v>200000</v>
      </c>
      <c r="M252" t="s">
        <v>32</v>
      </c>
      <c r="O252" s="66">
        <v>1000</v>
      </c>
      <c r="P252" s="66">
        <v>30</v>
      </c>
      <c r="Q252" t="s">
        <v>414</v>
      </c>
      <c r="R252" t="s">
        <v>457</v>
      </c>
      <c r="S252" t="e">
        <f>VLOOKUP(B252,中介结果明细表!$B$4:$E$6,8,FALSE)</f>
        <v>#N/A</v>
      </c>
    </row>
    <row r="253" hidden="1" spans="1:19">
      <c r="A253">
        <v>1235</v>
      </c>
      <c r="B253" s="67">
        <v>21000000162</v>
      </c>
      <c r="C253" t="s">
        <v>755</v>
      </c>
      <c r="D253" t="s">
        <v>756</v>
      </c>
      <c r="E253" t="s">
        <v>755</v>
      </c>
      <c r="F253" t="s">
        <v>409</v>
      </c>
      <c r="G253" t="s">
        <v>497</v>
      </c>
      <c r="H253">
        <v>1</v>
      </c>
      <c r="I253" t="s">
        <v>593</v>
      </c>
      <c r="J253">
        <v>24123</v>
      </c>
      <c r="K253" t="s">
        <v>757</v>
      </c>
      <c r="L253">
        <v>200000</v>
      </c>
      <c r="M253" t="s">
        <v>32</v>
      </c>
      <c r="O253" s="66">
        <v>45000</v>
      </c>
      <c r="P253" s="66">
        <v>14808.75</v>
      </c>
      <c r="Q253" t="s">
        <v>414</v>
      </c>
      <c r="R253" t="s">
        <v>490</v>
      </c>
      <c r="S253" t="e">
        <f>VLOOKUP(B253,中介结果明细表!$B$4:$E$6,8,FALSE)</f>
        <v>#N/A</v>
      </c>
    </row>
    <row r="254" hidden="1" spans="1:19">
      <c r="A254">
        <v>1235</v>
      </c>
      <c r="B254" s="67">
        <v>21000000163</v>
      </c>
      <c r="C254" t="s">
        <v>758</v>
      </c>
      <c r="D254" t="s">
        <v>759</v>
      </c>
      <c r="E254" t="s">
        <v>758</v>
      </c>
      <c r="F254" t="s">
        <v>409</v>
      </c>
      <c r="G254" t="s">
        <v>760</v>
      </c>
      <c r="H254">
        <v>1</v>
      </c>
      <c r="I254" t="s">
        <v>472</v>
      </c>
      <c r="J254">
        <v>2321007</v>
      </c>
      <c r="K254" t="s">
        <v>628</v>
      </c>
      <c r="L254">
        <v>200000</v>
      </c>
      <c r="M254" t="s">
        <v>32</v>
      </c>
      <c r="O254" s="66">
        <v>98311.41</v>
      </c>
      <c r="P254" s="66">
        <v>2949.34</v>
      </c>
      <c r="Q254" t="s">
        <v>414</v>
      </c>
      <c r="R254" t="s">
        <v>457</v>
      </c>
      <c r="S254" t="e">
        <f>VLOOKUP(B254,中介结果明细表!$B$4:$E$6,8,FALSE)</f>
        <v>#N/A</v>
      </c>
    </row>
    <row r="255" hidden="1" spans="1:19">
      <c r="A255">
        <v>1235</v>
      </c>
      <c r="B255" s="67">
        <v>21000000164</v>
      </c>
      <c r="C255" t="s">
        <v>140</v>
      </c>
      <c r="D255" t="s">
        <v>761</v>
      </c>
      <c r="E255" t="s">
        <v>140</v>
      </c>
      <c r="F255" t="s">
        <v>409</v>
      </c>
      <c r="G255" t="s">
        <v>762</v>
      </c>
      <c r="H255">
        <v>1</v>
      </c>
      <c r="I255" t="s">
        <v>593</v>
      </c>
      <c r="J255">
        <v>2010605</v>
      </c>
      <c r="K255" t="s">
        <v>657</v>
      </c>
      <c r="L255">
        <v>200000</v>
      </c>
      <c r="M255" t="s">
        <v>32</v>
      </c>
      <c r="O255" s="66">
        <v>4563.11</v>
      </c>
      <c r="P255" s="66">
        <v>136.89</v>
      </c>
      <c r="Q255" t="s">
        <v>414</v>
      </c>
      <c r="R255" t="s">
        <v>605</v>
      </c>
      <c r="S255" t="e">
        <f>VLOOKUP(B255,中介结果明细表!$B$4:$E$6,8,FALSE)</f>
        <v>#N/A</v>
      </c>
    </row>
    <row r="256" hidden="1" spans="1:19">
      <c r="A256">
        <v>1235</v>
      </c>
      <c r="B256" s="67">
        <v>21000000165</v>
      </c>
      <c r="C256" t="s">
        <v>725</v>
      </c>
      <c r="D256" t="s">
        <v>746</v>
      </c>
      <c r="E256" t="s">
        <v>725</v>
      </c>
      <c r="F256" t="s">
        <v>409</v>
      </c>
      <c r="G256" t="s">
        <v>763</v>
      </c>
      <c r="H256">
        <v>1</v>
      </c>
      <c r="I256" t="s">
        <v>593</v>
      </c>
      <c r="J256">
        <v>2201002</v>
      </c>
      <c r="K256" t="s">
        <v>764</v>
      </c>
      <c r="L256">
        <v>200000</v>
      </c>
      <c r="M256" t="s">
        <v>32</v>
      </c>
      <c r="O256" s="66">
        <v>2564.1</v>
      </c>
      <c r="P256" s="66">
        <v>76.92</v>
      </c>
      <c r="Q256" t="s">
        <v>414</v>
      </c>
      <c r="R256" t="s">
        <v>460</v>
      </c>
      <c r="S256" t="e">
        <f>VLOOKUP(B256,中介结果明细表!$B$4:$E$6,8,FALSE)</f>
        <v>#N/A</v>
      </c>
    </row>
    <row r="257" spans="1:19">
      <c r="A257">
        <v>1235</v>
      </c>
      <c r="B257" s="67">
        <v>21000000166</v>
      </c>
      <c r="C257" t="s">
        <v>312</v>
      </c>
      <c r="D257">
        <v>7040</v>
      </c>
      <c r="E257" t="s">
        <v>312</v>
      </c>
      <c r="F257" t="s">
        <v>409</v>
      </c>
      <c r="G257" t="s">
        <v>765</v>
      </c>
      <c r="H257">
        <v>1</v>
      </c>
      <c r="I257" t="s">
        <v>593</v>
      </c>
      <c r="J257">
        <v>2010104</v>
      </c>
      <c r="K257" t="s">
        <v>612</v>
      </c>
      <c r="L257">
        <v>200000</v>
      </c>
      <c r="M257" t="s">
        <v>32</v>
      </c>
      <c r="O257" s="66">
        <v>4757.28</v>
      </c>
      <c r="P257" s="66">
        <v>142.72</v>
      </c>
      <c r="Q257" t="s">
        <v>414</v>
      </c>
      <c r="R257" t="s">
        <v>605</v>
      </c>
      <c r="S257" t="e">
        <f>VLOOKUP(B257,中介结果明细表!$B$4:$E$6,8,FALSE)</f>
        <v>#N/A</v>
      </c>
    </row>
    <row r="258" spans="1:19">
      <c r="A258">
        <v>1235</v>
      </c>
      <c r="B258" s="67">
        <v>21000000167</v>
      </c>
      <c r="C258" t="s">
        <v>312</v>
      </c>
      <c r="D258">
        <v>7040</v>
      </c>
      <c r="E258" t="s">
        <v>312</v>
      </c>
      <c r="F258" t="s">
        <v>409</v>
      </c>
      <c r="G258" t="s">
        <v>765</v>
      </c>
      <c r="H258">
        <v>1</v>
      </c>
      <c r="I258" t="s">
        <v>593</v>
      </c>
      <c r="J258">
        <v>2010104</v>
      </c>
      <c r="K258" t="s">
        <v>612</v>
      </c>
      <c r="L258">
        <v>200000</v>
      </c>
      <c r="M258" t="s">
        <v>32</v>
      </c>
      <c r="O258" s="66">
        <v>5637.28</v>
      </c>
      <c r="P258" s="66">
        <v>169.12</v>
      </c>
      <c r="Q258" t="s">
        <v>414</v>
      </c>
      <c r="R258" t="s">
        <v>605</v>
      </c>
      <c r="S258" t="e">
        <f>VLOOKUP(B258,中介结果明细表!$B$4:$E$6,8,FALSE)</f>
        <v>#N/A</v>
      </c>
    </row>
    <row r="259" hidden="1" spans="1:19">
      <c r="A259">
        <v>1235</v>
      </c>
      <c r="B259" s="67">
        <v>21000000168</v>
      </c>
      <c r="C259" t="s">
        <v>312</v>
      </c>
      <c r="D259">
        <v>7040</v>
      </c>
      <c r="E259" t="s">
        <v>312</v>
      </c>
      <c r="F259" t="s">
        <v>409</v>
      </c>
      <c r="G259" t="s">
        <v>765</v>
      </c>
      <c r="H259">
        <v>1</v>
      </c>
      <c r="I259" t="s">
        <v>593</v>
      </c>
      <c r="J259">
        <v>2010104</v>
      </c>
      <c r="K259" t="s">
        <v>612</v>
      </c>
      <c r="L259">
        <v>200000</v>
      </c>
      <c r="M259" t="s">
        <v>32</v>
      </c>
      <c r="O259" s="66">
        <v>4757.28</v>
      </c>
      <c r="P259" s="66">
        <v>142.72</v>
      </c>
      <c r="Q259" t="s">
        <v>414</v>
      </c>
      <c r="R259" t="s">
        <v>605</v>
      </c>
      <c r="S259" t="e">
        <f>VLOOKUP(B259,中介结果明细表!$B$4:$E$6,8,FALSE)</f>
        <v>#N/A</v>
      </c>
    </row>
    <row r="260" hidden="1" spans="1:19">
      <c r="A260">
        <v>1235</v>
      </c>
      <c r="B260" s="67">
        <v>21000000169</v>
      </c>
      <c r="C260" t="s">
        <v>168</v>
      </c>
      <c r="D260" t="s">
        <v>766</v>
      </c>
      <c r="E260" t="s">
        <v>168</v>
      </c>
      <c r="F260" t="s">
        <v>409</v>
      </c>
      <c r="G260" t="s">
        <v>765</v>
      </c>
      <c r="H260">
        <v>1</v>
      </c>
      <c r="I260" t="s">
        <v>593</v>
      </c>
      <c r="J260">
        <v>2010105</v>
      </c>
      <c r="K260" t="s">
        <v>612</v>
      </c>
      <c r="L260">
        <v>200000</v>
      </c>
      <c r="M260" t="s">
        <v>32</v>
      </c>
      <c r="O260" s="66">
        <v>0</v>
      </c>
      <c r="P260" s="66">
        <v>0</v>
      </c>
      <c r="Q260" t="s">
        <v>434</v>
      </c>
      <c r="R260" t="s">
        <v>605</v>
      </c>
      <c r="S260" t="e">
        <f>VLOOKUP(B260,中介结果明细表!$B$4:$E$6,8,FALSE)</f>
        <v>#N/A</v>
      </c>
    </row>
    <row r="261" hidden="1" spans="1:19">
      <c r="A261">
        <v>1235</v>
      </c>
      <c r="B261" s="67">
        <v>21000000170</v>
      </c>
      <c r="C261" t="s">
        <v>168</v>
      </c>
      <c r="D261" t="s">
        <v>362</v>
      </c>
      <c r="E261" t="s">
        <v>168</v>
      </c>
      <c r="F261" t="s">
        <v>409</v>
      </c>
      <c r="G261" t="s">
        <v>765</v>
      </c>
      <c r="H261">
        <v>1</v>
      </c>
      <c r="I261" t="s">
        <v>593</v>
      </c>
      <c r="J261">
        <v>2010105</v>
      </c>
      <c r="K261" t="s">
        <v>612</v>
      </c>
      <c r="L261">
        <v>200000</v>
      </c>
      <c r="M261" t="s">
        <v>32</v>
      </c>
      <c r="O261" s="66">
        <v>4660.19</v>
      </c>
      <c r="P261" s="66">
        <v>139.81</v>
      </c>
      <c r="Q261" t="s">
        <v>414</v>
      </c>
      <c r="R261" t="s">
        <v>605</v>
      </c>
      <c r="S261" t="e">
        <f>VLOOKUP(B261,中介结果明细表!$B$4:$E$6,8,FALSE)</f>
        <v>#N/A</v>
      </c>
    </row>
    <row r="262" hidden="1" spans="1:19">
      <c r="A262">
        <v>1235</v>
      </c>
      <c r="B262" s="67">
        <v>21000000171</v>
      </c>
      <c r="C262" t="s">
        <v>168</v>
      </c>
      <c r="D262" t="s">
        <v>766</v>
      </c>
      <c r="E262" t="s">
        <v>168</v>
      </c>
      <c r="F262" t="s">
        <v>409</v>
      </c>
      <c r="G262" t="s">
        <v>765</v>
      </c>
      <c r="H262">
        <v>1</v>
      </c>
      <c r="I262" t="s">
        <v>593</v>
      </c>
      <c r="J262">
        <v>2010105</v>
      </c>
      <c r="K262" t="s">
        <v>612</v>
      </c>
      <c r="L262">
        <v>200000</v>
      </c>
      <c r="M262" t="s">
        <v>32</v>
      </c>
      <c r="O262" s="66">
        <v>4660.2</v>
      </c>
      <c r="P262" s="66">
        <v>139.81</v>
      </c>
      <c r="Q262" t="s">
        <v>414</v>
      </c>
      <c r="R262" t="s">
        <v>613</v>
      </c>
      <c r="S262" t="e">
        <f>VLOOKUP(B262,中介结果明细表!$B$4:$E$6,8,FALSE)</f>
        <v>#N/A</v>
      </c>
    </row>
    <row r="263" spans="1:19">
      <c r="A263">
        <v>1235</v>
      </c>
      <c r="B263" s="67">
        <v>21000000172</v>
      </c>
      <c r="C263" t="s">
        <v>312</v>
      </c>
      <c r="D263">
        <v>7040</v>
      </c>
      <c r="E263" t="s">
        <v>312</v>
      </c>
      <c r="F263" t="s">
        <v>409</v>
      </c>
      <c r="G263" t="s">
        <v>767</v>
      </c>
      <c r="H263">
        <v>1</v>
      </c>
      <c r="I263" t="s">
        <v>593</v>
      </c>
      <c r="J263">
        <v>2010104</v>
      </c>
      <c r="K263" t="s">
        <v>612</v>
      </c>
      <c r="L263">
        <v>200000</v>
      </c>
      <c r="M263" t="s">
        <v>32</v>
      </c>
      <c r="O263" s="66">
        <v>5668.28</v>
      </c>
      <c r="P263" s="66">
        <v>170.05</v>
      </c>
      <c r="Q263" t="s">
        <v>414</v>
      </c>
      <c r="R263" t="s">
        <v>605</v>
      </c>
      <c r="S263" t="e">
        <f>VLOOKUP(B263,中介结果明细表!$B$4:$E$6,8,FALSE)</f>
        <v>#N/A</v>
      </c>
    </row>
    <row r="264" spans="1:19">
      <c r="A264">
        <v>1235</v>
      </c>
      <c r="B264" s="67">
        <v>21000000173</v>
      </c>
      <c r="C264" t="s">
        <v>348</v>
      </c>
      <c r="D264">
        <v>7040</v>
      </c>
      <c r="E264" t="s">
        <v>348</v>
      </c>
      <c r="F264" t="s">
        <v>409</v>
      </c>
      <c r="G264" t="s">
        <v>767</v>
      </c>
      <c r="H264">
        <v>1</v>
      </c>
      <c r="I264" t="s">
        <v>593</v>
      </c>
      <c r="J264">
        <v>2010104</v>
      </c>
      <c r="K264" t="s">
        <v>612</v>
      </c>
      <c r="L264">
        <v>200000</v>
      </c>
      <c r="M264" t="s">
        <v>32</v>
      </c>
      <c r="O264" s="66">
        <v>3786.41</v>
      </c>
      <c r="P264" s="66">
        <v>113.59</v>
      </c>
      <c r="Q264" t="s">
        <v>414</v>
      </c>
      <c r="R264" t="s">
        <v>440</v>
      </c>
      <c r="S264" t="e">
        <f>VLOOKUP(B264,中介结果明细表!$B$4:$E$6,8,FALSE)</f>
        <v>#N/A</v>
      </c>
    </row>
    <row r="265" hidden="1" spans="1:19">
      <c r="A265">
        <v>1235</v>
      </c>
      <c r="B265" s="67">
        <v>21000000174</v>
      </c>
      <c r="C265" t="s">
        <v>312</v>
      </c>
      <c r="D265" t="s">
        <v>334</v>
      </c>
      <c r="E265" t="s">
        <v>334</v>
      </c>
      <c r="F265" t="s">
        <v>768</v>
      </c>
      <c r="G265" t="s">
        <v>768</v>
      </c>
      <c r="H265">
        <v>1</v>
      </c>
      <c r="I265" t="s">
        <v>593</v>
      </c>
      <c r="J265">
        <v>2010104</v>
      </c>
      <c r="K265" t="s">
        <v>625</v>
      </c>
      <c r="L265">
        <v>200000</v>
      </c>
      <c r="M265" t="s">
        <v>32</v>
      </c>
      <c r="O265" s="66">
        <v>4603.53</v>
      </c>
      <c r="P265" s="66">
        <v>138.11</v>
      </c>
      <c r="Q265" t="s">
        <v>414</v>
      </c>
      <c r="R265" t="s">
        <v>440</v>
      </c>
      <c r="S265" t="e">
        <f>VLOOKUP(B265,中介结果明细表!$B$4:$E$6,8,FALSE)</f>
        <v>#N/A</v>
      </c>
    </row>
    <row r="266" hidden="1" spans="1:19">
      <c r="A266">
        <v>1235</v>
      </c>
      <c r="B266" s="67">
        <v>21000000175</v>
      </c>
      <c r="C266" t="s">
        <v>333</v>
      </c>
      <c r="D266" t="s">
        <v>334</v>
      </c>
      <c r="E266" t="s">
        <v>334</v>
      </c>
      <c r="F266" t="s">
        <v>768</v>
      </c>
      <c r="G266" t="s">
        <v>768</v>
      </c>
      <c r="H266">
        <v>1</v>
      </c>
      <c r="I266" t="s">
        <v>593</v>
      </c>
      <c r="J266">
        <v>2010104</v>
      </c>
      <c r="K266" t="s">
        <v>625</v>
      </c>
      <c r="L266">
        <v>200000</v>
      </c>
      <c r="M266" t="s">
        <v>32</v>
      </c>
      <c r="O266" s="66">
        <v>0</v>
      </c>
      <c r="P266" s="66">
        <v>0</v>
      </c>
      <c r="Q266" t="s">
        <v>434</v>
      </c>
      <c r="R266" t="s">
        <v>609</v>
      </c>
      <c r="S266" t="e">
        <f>VLOOKUP(B266,中介结果明细表!$B$4:$E$6,8,FALSE)</f>
        <v>#N/A</v>
      </c>
    </row>
    <row r="267" hidden="1" spans="1:19">
      <c r="A267">
        <v>1235</v>
      </c>
      <c r="B267" s="67">
        <v>21000000176</v>
      </c>
      <c r="C267" t="s">
        <v>333</v>
      </c>
      <c r="D267" t="s">
        <v>334</v>
      </c>
      <c r="E267" t="s">
        <v>334</v>
      </c>
      <c r="F267" t="s">
        <v>768</v>
      </c>
      <c r="G267" t="s">
        <v>768</v>
      </c>
      <c r="H267">
        <v>1</v>
      </c>
      <c r="I267" t="s">
        <v>593</v>
      </c>
      <c r="J267">
        <v>2010104</v>
      </c>
      <c r="K267" t="s">
        <v>625</v>
      </c>
      <c r="L267">
        <v>200000</v>
      </c>
      <c r="M267" t="s">
        <v>32</v>
      </c>
      <c r="O267" s="66">
        <v>4603.53</v>
      </c>
      <c r="P267" s="66">
        <v>138.11</v>
      </c>
      <c r="Q267" t="s">
        <v>414</v>
      </c>
      <c r="R267" t="s">
        <v>447</v>
      </c>
      <c r="S267" t="e">
        <f>VLOOKUP(B267,中介结果明细表!$B$4:$E$6,8,FALSE)</f>
        <v>#N/A</v>
      </c>
    </row>
    <row r="268" hidden="1" spans="1:19">
      <c r="A268">
        <v>1235</v>
      </c>
      <c r="B268" s="67">
        <v>21000000177</v>
      </c>
      <c r="C268" t="s">
        <v>333</v>
      </c>
      <c r="D268" t="s">
        <v>334</v>
      </c>
      <c r="E268" t="s">
        <v>334</v>
      </c>
      <c r="F268" t="s">
        <v>768</v>
      </c>
      <c r="G268" t="s">
        <v>768</v>
      </c>
      <c r="H268">
        <v>1</v>
      </c>
      <c r="I268" t="s">
        <v>593</v>
      </c>
      <c r="J268">
        <v>2010104</v>
      </c>
      <c r="K268" t="s">
        <v>625</v>
      </c>
      <c r="L268">
        <v>200000</v>
      </c>
      <c r="M268" t="s">
        <v>32</v>
      </c>
      <c r="O268" s="66">
        <v>4603.53</v>
      </c>
      <c r="P268" s="66">
        <v>138.11</v>
      </c>
      <c r="Q268" t="s">
        <v>414</v>
      </c>
      <c r="R268" t="s">
        <v>482</v>
      </c>
      <c r="S268" t="e">
        <f>VLOOKUP(B268,中介结果明细表!$B$4:$E$6,8,FALSE)</f>
        <v>#N/A</v>
      </c>
    </row>
    <row r="269" hidden="1" spans="1:19">
      <c r="A269">
        <v>1235</v>
      </c>
      <c r="B269" s="67">
        <v>21000000178</v>
      </c>
      <c r="C269" t="s">
        <v>333</v>
      </c>
      <c r="D269" t="s">
        <v>334</v>
      </c>
      <c r="E269" t="s">
        <v>334</v>
      </c>
      <c r="F269" t="s">
        <v>768</v>
      </c>
      <c r="G269" t="s">
        <v>768</v>
      </c>
      <c r="H269">
        <v>1</v>
      </c>
      <c r="I269" t="s">
        <v>593</v>
      </c>
      <c r="J269">
        <v>2010104</v>
      </c>
      <c r="K269" t="s">
        <v>625</v>
      </c>
      <c r="L269">
        <v>200000</v>
      </c>
      <c r="M269" t="s">
        <v>32</v>
      </c>
      <c r="O269" s="66">
        <v>4603.53</v>
      </c>
      <c r="P269" s="66">
        <v>138.11</v>
      </c>
      <c r="Q269" t="s">
        <v>414</v>
      </c>
      <c r="R269" t="s">
        <v>482</v>
      </c>
      <c r="S269" t="e">
        <f>VLOOKUP(B269,中介结果明细表!$B$4:$E$6,8,FALSE)</f>
        <v>#N/A</v>
      </c>
    </row>
    <row r="270" hidden="1" spans="1:19">
      <c r="A270">
        <v>1235</v>
      </c>
      <c r="B270" s="67">
        <v>21000000179</v>
      </c>
      <c r="C270" t="s">
        <v>333</v>
      </c>
      <c r="D270" t="s">
        <v>334</v>
      </c>
      <c r="E270" t="s">
        <v>334</v>
      </c>
      <c r="F270" t="s">
        <v>768</v>
      </c>
      <c r="G270" t="s">
        <v>768</v>
      </c>
      <c r="H270">
        <v>1</v>
      </c>
      <c r="I270" t="s">
        <v>593</v>
      </c>
      <c r="J270">
        <v>2010104</v>
      </c>
      <c r="K270" t="s">
        <v>625</v>
      </c>
      <c r="L270">
        <v>200000</v>
      </c>
      <c r="M270" t="s">
        <v>32</v>
      </c>
      <c r="O270" s="66">
        <v>0</v>
      </c>
      <c r="P270" s="66">
        <v>0</v>
      </c>
      <c r="Q270" t="s">
        <v>434</v>
      </c>
      <c r="R270" t="s">
        <v>609</v>
      </c>
      <c r="S270" t="e">
        <f>VLOOKUP(B270,中介结果明细表!$B$4:$E$6,8,FALSE)</f>
        <v>#N/A</v>
      </c>
    </row>
    <row r="271" spans="1:19">
      <c r="A271">
        <v>1235</v>
      </c>
      <c r="B271" s="67">
        <v>21000000180</v>
      </c>
      <c r="C271" t="s">
        <v>333</v>
      </c>
      <c r="D271" t="s">
        <v>334</v>
      </c>
      <c r="E271" t="s">
        <v>334</v>
      </c>
      <c r="F271" t="s">
        <v>768</v>
      </c>
      <c r="G271" t="s">
        <v>768</v>
      </c>
      <c r="H271">
        <v>1</v>
      </c>
      <c r="I271" t="s">
        <v>593</v>
      </c>
      <c r="J271">
        <v>2010104</v>
      </c>
      <c r="K271" t="s">
        <v>625</v>
      </c>
      <c r="L271">
        <v>200000</v>
      </c>
      <c r="M271" t="s">
        <v>32</v>
      </c>
      <c r="O271" s="66">
        <v>4603.53</v>
      </c>
      <c r="P271" s="66">
        <v>138.11</v>
      </c>
      <c r="Q271" t="s">
        <v>414</v>
      </c>
      <c r="R271" t="s">
        <v>613</v>
      </c>
      <c r="S271" t="e">
        <f>VLOOKUP(B271,中介结果明细表!$B$4:$E$6,8,FALSE)</f>
        <v>#N/A</v>
      </c>
    </row>
    <row r="272" hidden="1" spans="1:19">
      <c r="A272">
        <v>1235</v>
      </c>
      <c r="B272" s="67">
        <v>21000000181</v>
      </c>
      <c r="C272" t="s">
        <v>769</v>
      </c>
      <c r="D272" t="s">
        <v>770</v>
      </c>
      <c r="E272" t="s">
        <v>771</v>
      </c>
      <c r="F272" t="s">
        <v>772</v>
      </c>
      <c r="G272" t="s">
        <v>772</v>
      </c>
      <c r="H272">
        <v>1</v>
      </c>
      <c r="I272" t="s">
        <v>593</v>
      </c>
      <c r="J272">
        <v>220010102</v>
      </c>
      <c r="K272" t="s">
        <v>773</v>
      </c>
      <c r="L272">
        <v>200000</v>
      </c>
      <c r="M272" t="s">
        <v>32</v>
      </c>
      <c r="O272" s="66">
        <v>0</v>
      </c>
      <c r="P272" s="66">
        <v>0</v>
      </c>
      <c r="Q272" t="s">
        <v>434</v>
      </c>
      <c r="R272" t="s">
        <v>455</v>
      </c>
      <c r="S272" t="e">
        <f>VLOOKUP(B272,中介结果明细表!$B$4:$E$6,8,FALSE)</f>
        <v>#N/A</v>
      </c>
    </row>
    <row r="273" hidden="1" spans="1:19">
      <c r="A273">
        <v>1235</v>
      </c>
      <c r="B273" s="67">
        <v>21000000182</v>
      </c>
      <c r="C273" t="s">
        <v>113</v>
      </c>
      <c r="D273" t="s">
        <v>328</v>
      </c>
      <c r="E273" t="s">
        <v>328</v>
      </c>
      <c r="F273" t="s">
        <v>774</v>
      </c>
      <c r="G273" t="s">
        <v>774</v>
      </c>
      <c r="H273">
        <v>1</v>
      </c>
      <c r="I273" t="s">
        <v>593</v>
      </c>
      <c r="J273">
        <v>2010104</v>
      </c>
      <c r="K273" t="s">
        <v>775</v>
      </c>
      <c r="L273">
        <v>200000</v>
      </c>
      <c r="M273" t="s">
        <v>32</v>
      </c>
      <c r="O273" s="66">
        <v>0</v>
      </c>
      <c r="P273" s="66">
        <v>0</v>
      </c>
      <c r="Q273" t="s">
        <v>434</v>
      </c>
      <c r="R273" t="s">
        <v>617</v>
      </c>
      <c r="S273" t="e">
        <f>VLOOKUP(B273,中介结果明细表!$B$4:$E$6,8,FALSE)</f>
        <v>#N/A</v>
      </c>
    </row>
    <row r="274" spans="1:19">
      <c r="A274">
        <v>1235</v>
      </c>
      <c r="B274" s="67">
        <v>21000000183</v>
      </c>
      <c r="C274" t="s">
        <v>113</v>
      </c>
      <c r="D274" t="s">
        <v>328</v>
      </c>
      <c r="E274" t="s">
        <v>328</v>
      </c>
      <c r="F274" t="s">
        <v>774</v>
      </c>
      <c r="G274" t="s">
        <v>774</v>
      </c>
      <c r="H274">
        <v>1</v>
      </c>
      <c r="I274" t="s">
        <v>593</v>
      </c>
      <c r="J274">
        <v>2010104</v>
      </c>
      <c r="K274" t="s">
        <v>775</v>
      </c>
      <c r="L274">
        <v>200000</v>
      </c>
      <c r="M274" t="s">
        <v>32</v>
      </c>
      <c r="O274" s="66">
        <v>4666</v>
      </c>
      <c r="P274" s="66">
        <v>139.98</v>
      </c>
      <c r="Q274" t="s">
        <v>414</v>
      </c>
      <c r="R274" t="s">
        <v>605</v>
      </c>
      <c r="S274" t="e">
        <f>VLOOKUP(B274,中介结果明细表!$B$4:$E$6,8,FALSE)</f>
        <v>#N/A</v>
      </c>
    </row>
    <row r="275" hidden="1" spans="1:19">
      <c r="A275">
        <v>1235</v>
      </c>
      <c r="B275" s="67">
        <v>21000000184</v>
      </c>
      <c r="C275" t="s">
        <v>168</v>
      </c>
      <c r="D275" t="s">
        <v>344</v>
      </c>
      <c r="E275" t="s">
        <v>344</v>
      </c>
      <c r="F275" t="s">
        <v>774</v>
      </c>
      <c r="G275" t="s">
        <v>774</v>
      </c>
      <c r="H275">
        <v>1</v>
      </c>
      <c r="I275" t="s">
        <v>593</v>
      </c>
      <c r="J275">
        <v>2010105</v>
      </c>
      <c r="K275" t="s">
        <v>775</v>
      </c>
      <c r="L275">
        <v>200000</v>
      </c>
      <c r="M275" t="s">
        <v>32</v>
      </c>
      <c r="O275" s="66">
        <v>0</v>
      </c>
      <c r="P275" s="66">
        <v>0</v>
      </c>
      <c r="Q275" t="s">
        <v>434</v>
      </c>
      <c r="R275" t="s">
        <v>609</v>
      </c>
      <c r="S275" t="e">
        <f>VLOOKUP(B275,中介结果明细表!$B$4:$E$6,8,FALSE)</f>
        <v>#N/A</v>
      </c>
    </row>
    <row r="276" spans="1:19">
      <c r="A276">
        <v>1235</v>
      </c>
      <c r="B276" s="67">
        <v>21000000185</v>
      </c>
      <c r="C276" t="s">
        <v>113</v>
      </c>
      <c r="D276" t="s">
        <v>328</v>
      </c>
      <c r="E276" t="s">
        <v>328</v>
      </c>
      <c r="F276" t="s">
        <v>774</v>
      </c>
      <c r="G276" t="s">
        <v>774</v>
      </c>
      <c r="H276">
        <v>1</v>
      </c>
      <c r="I276" t="s">
        <v>593</v>
      </c>
      <c r="J276">
        <v>2010104</v>
      </c>
      <c r="K276" t="s">
        <v>775</v>
      </c>
      <c r="L276">
        <v>200000</v>
      </c>
      <c r="M276" t="s">
        <v>32</v>
      </c>
      <c r="O276" s="66">
        <v>4666</v>
      </c>
      <c r="P276" s="66">
        <v>139.98</v>
      </c>
      <c r="Q276" t="s">
        <v>414</v>
      </c>
      <c r="R276" t="s">
        <v>748</v>
      </c>
      <c r="S276" t="e">
        <f>VLOOKUP(B276,中介结果明细表!$B$4:$E$6,8,FALSE)</f>
        <v>#N/A</v>
      </c>
    </row>
    <row r="277" hidden="1" spans="1:19">
      <c r="A277">
        <v>1235</v>
      </c>
      <c r="B277" s="67">
        <v>21000000186</v>
      </c>
      <c r="C277" t="s">
        <v>113</v>
      </c>
      <c r="D277" t="s">
        <v>328</v>
      </c>
      <c r="E277" t="s">
        <v>328</v>
      </c>
      <c r="F277" t="s">
        <v>774</v>
      </c>
      <c r="G277" t="s">
        <v>774</v>
      </c>
      <c r="H277">
        <v>1</v>
      </c>
      <c r="I277" t="s">
        <v>593</v>
      </c>
      <c r="J277">
        <v>2010104</v>
      </c>
      <c r="K277" t="s">
        <v>775</v>
      </c>
      <c r="L277">
        <v>200000</v>
      </c>
      <c r="M277" t="s">
        <v>32</v>
      </c>
      <c r="O277" s="66">
        <v>0</v>
      </c>
      <c r="P277" s="66">
        <v>0</v>
      </c>
      <c r="Q277" t="s">
        <v>434</v>
      </c>
      <c r="R277" t="s">
        <v>609</v>
      </c>
      <c r="S277" t="e">
        <f>VLOOKUP(B277,中介结果明细表!$B$4:$E$6,8,FALSE)</f>
        <v>#N/A</v>
      </c>
    </row>
    <row r="278" hidden="1" spans="1:19">
      <c r="A278">
        <v>1235</v>
      </c>
      <c r="B278" s="67">
        <v>21000000187</v>
      </c>
      <c r="C278" t="s">
        <v>113</v>
      </c>
      <c r="D278" t="s">
        <v>328</v>
      </c>
      <c r="E278" t="s">
        <v>328</v>
      </c>
      <c r="F278" t="s">
        <v>774</v>
      </c>
      <c r="G278" t="s">
        <v>774</v>
      </c>
      <c r="H278">
        <v>1</v>
      </c>
      <c r="I278" t="s">
        <v>593</v>
      </c>
      <c r="J278">
        <v>2010104</v>
      </c>
      <c r="K278" t="s">
        <v>775</v>
      </c>
      <c r="L278">
        <v>200000</v>
      </c>
      <c r="M278" t="s">
        <v>32</v>
      </c>
      <c r="O278" s="66">
        <v>0</v>
      </c>
      <c r="P278" s="66">
        <v>0</v>
      </c>
      <c r="Q278" t="s">
        <v>434</v>
      </c>
      <c r="R278" t="s">
        <v>609</v>
      </c>
      <c r="S278" t="e">
        <f>VLOOKUP(B278,中介结果明细表!$B$4:$E$6,8,FALSE)</f>
        <v>#N/A</v>
      </c>
    </row>
    <row r="279" hidden="1" spans="1:19">
      <c r="A279">
        <v>1235</v>
      </c>
      <c r="B279" s="67">
        <v>21000000188</v>
      </c>
      <c r="C279" t="s">
        <v>113</v>
      </c>
      <c r="D279" t="s">
        <v>328</v>
      </c>
      <c r="E279" t="s">
        <v>328</v>
      </c>
      <c r="F279" t="s">
        <v>774</v>
      </c>
      <c r="G279" t="s">
        <v>774</v>
      </c>
      <c r="H279">
        <v>1</v>
      </c>
      <c r="I279" t="s">
        <v>593</v>
      </c>
      <c r="J279">
        <v>2010104</v>
      </c>
      <c r="K279" t="s">
        <v>775</v>
      </c>
      <c r="L279">
        <v>200000</v>
      </c>
      <c r="M279" t="s">
        <v>32</v>
      </c>
      <c r="O279" s="66">
        <v>0</v>
      </c>
      <c r="P279" s="66">
        <v>0</v>
      </c>
      <c r="Q279" t="s">
        <v>434</v>
      </c>
      <c r="R279" t="s">
        <v>609</v>
      </c>
      <c r="S279" t="e">
        <f>VLOOKUP(B279,中介结果明细表!$B$4:$E$6,8,FALSE)</f>
        <v>#N/A</v>
      </c>
    </row>
    <row r="280" hidden="1" spans="1:19">
      <c r="A280">
        <v>1235</v>
      </c>
      <c r="B280" s="67">
        <v>21000000189</v>
      </c>
      <c r="C280" t="s">
        <v>113</v>
      </c>
      <c r="D280" t="s">
        <v>328</v>
      </c>
      <c r="E280" t="s">
        <v>328</v>
      </c>
      <c r="F280" t="s">
        <v>774</v>
      </c>
      <c r="G280" t="s">
        <v>774</v>
      </c>
      <c r="H280">
        <v>1</v>
      </c>
      <c r="I280" t="s">
        <v>593</v>
      </c>
      <c r="J280">
        <v>2010104</v>
      </c>
      <c r="K280" t="s">
        <v>775</v>
      </c>
      <c r="L280">
        <v>200000</v>
      </c>
      <c r="M280" t="s">
        <v>32</v>
      </c>
      <c r="O280" s="66">
        <v>0</v>
      </c>
      <c r="P280" s="66">
        <v>0</v>
      </c>
      <c r="Q280" t="s">
        <v>434</v>
      </c>
      <c r="R280" t="s">
        <v>609</v>
      </c>
      <c r="S280" t="e">
        <f>VLOOKUP(B280,中介结果明细表!$B$4:$E$6,8,FALSE)</f>
        <v>#N/A</v>
      </c>
    </row>
    <row r="281" hidden="1" spans="1:19">
      <c r="A281">
        <v>1235</v>
      </c>
      <c r="B281" s="67">
        <v>21000000190</v>
      </c>
      <c r="C281" t="s">
        <v>776</v>
      </c>
      <c r="D281" t="s">
        <v>777</v>
      </c>
      <c r="E281" t="s">
        <v>777</v>
      </c>
      <c r="F281" t="s">
        <v>778</v>
      </c>
      <c r="G281" t="s">
        <v>778</v>
      </c>
      <c r="H281">
        <v>1</v>
      </c>
      <c r="I281" t="s">
        <v>593</v>
      </c>
      <c r="J281">
        <v>2200914</v>
      </c>
      <c r="K281" t="s">
        <v>779</v>
      </c>
      <c r="L281">
        <v>200000</v>
      </c>
      <c r="M281" t="s">
        <v>32</v>
      </c>
      <c r="O281" s="66">
        <v>2270</v>
      </c>
      <c r="P281" s="66">
        <v>1710.33</v>
      </c>
      <c r="Q281" t="s">
        <v>414</v>
      </c>
      <c r="R281" t="s">
        <v>466</v>
      </c>
      <c r="S281" t="e">
        <f>VLOOKUP(B281,中介结果明细表!$B$4:$E$6,8,FALSE)</f>
        <v>#N/A</v>
      </c>
    </row>
    <row r="282" hidden="1" spans="1:19">
      <c r="A282">
        <v>1235</v>
      </c>
      <c r="B282" s="67">
        <v>21000000191</v>
      </c>
      <c r="C282" t="s">
        <v>776</v>
      </c>
      <c r="D282" t="s">
        <v>777</v>
      </c>
      <c r="E282" t="s">
        <v>777</v>
      </c>
      <c r="F282" t="s">
        <v>778</v>
      </c>
      <c r="G282" t="s">
        <v>778</v>
      </c>
      <c r="H282">
        <v>1</v>
      </c>
      <c r="I282" t="s">
        <v>593</v>
      </c>
      <c r="J282">
        <v>2200914</v>
      </c>
      <c r="K282" t="s">
        <v>779</v>
      </c>
      <c r="L282">
        <v>200000</v>
      </c>
      <c r="M282" t="s">
        <v>32</v>
      </c>
      <c r="O282" s="66">
        <v>2270</v>
      </c>
      <c r="P282" s="66">
        <v>1710.33</v>
      </c>
      <c r="Q282" t="s">
        <v>414</v>
      </c>
      <c r="R282" t="s">
        <v>466</v>
      </c>
      <c r="S282" t="e">
        <f>VLOOKUP(B282,中介结果明细表!$B$4:$E$6,8,FALSE)</f>
        <v>#N/A</v>
      </c>
    </row>
    <row r="283" hidden="1" spans="1:19">
      <c r="A283">
        <v>1235</v>
      </c>
      <c r="B283" s="67">
        <v>21000000192</v>
      </c>
      <c r="C283" t="s">
        <v>113</v>
      </c>
      <c r="D283" t="s">
        <v>328</v>
      </c>
      <c r="E283" t="s">
        <v>328</v>
      </c>
      <c r="F283" t="s">
        <v>778</v>
      </c>
      <c r="G283" t="s">
        <v>778</v>
      </c>
      <c r="H283">
        <v>1</v>
      </c>
      <c r="I283" t="s">
        <v>593</v>
      </c>
      <c r="J283">
        <v>2010104</v>
      </c>
      <c r="K283" t="s">
        <v>775</v>
      </c>
      <c r="L283">
        <v>200000</v>
      </c>
      <c r="M283" t="s">
        <v>32</v>
      </c>
      <c r="O283" s="66">
        <v>4666</v>
      </c>
      <c r="P283" s="66">
        <v>139.98</v>
      </c>
      <c r="Q283" t="s">
        <v>414</v>
      </c>
      <c r="R283" t="s">
        <v>654</v>
      </c>
      <c r="S283" t="e">
        <f>VLOOKUP(B283,中介结果明细表!$B$4:$E$6,8,FALSE)</f>
        <v>#N/A</v>
      </c>
    </row>
    <row r="284" hidden="1" spans="1:19">
      <c r="A284">
        <v>1235</v>
      </c>
      <c r="B284" s="67">
        <v>21000000193</v>
      </c>
      <c r="C284" t="s">
        <v>113</v>
      </c>
      <c r="D284" t="s">
        <v>328</v>
      </c>
      <c r="E284" t="s">
        <v>328</v>
      </c>
      <c r="F284" t="s">
        <v>778</v>
      </c>
      <c r="G284" t="s">
        <v>778</v>
      </c>
      <c r="H284">
        <v>1</v>
      </c>
      <c r="I284" t="s">
        <v>593</v>
      </c>
      <c r="J284">
        <v>2010104</v>
      </c>
      <c r="K284" t="s">
        <v>775</v>
      </c>
      <c r="L284">
        <v>200000</v>
      </c>
      <c r="M284" t="s">
        <v>32</v>
      </c>
      <c r="O284" s="66">
        <v>4666.02</v>
      </c>
      <c r="P284" s="66">
        <v>139.98</v>
      </c>
      <c r="Q284" t="s">
        <v>414</v>
      </c>
      <c r="R284" t="s">
        <v>468</v>
      </c>
      <c r="S284" t="e">
        <f>VLOOKUP(B284,中介结果明细表!$B$4:$E$6,8,FALSE)</f>
        <v>#N/A</v>
      </c>
    </row>
    <row r="285" hidden="1" spans="1:19">
      <c r="A285">
        <v>1235</v>
      </c>
      <c r="B285" s="67">
        <v>21000000194</v>
      </c>
      <c r="C285" t="s">
        <v>776</v>
      </c>
      <c r="D285" t="s">
        <v>777</v>
      </c>
      <c r="E285" t="s">
        <v>777</v>
      </c>
      <c r="F285" t="s">
        <v>778</v>
      </c>
      <c r="G285" t="s">
        <v>778</v>
      </c>
      <c r="H285">
        <v>1</v>
      </c>
      <c r="I285" t="s">
        <v>593</v>
      </c>
      <c r="J285">
        <v>2200914</v>
      </c>
      <c r="K285" t="s">
        <v>779</v>
      </c>
      <c r="L285">
        <v>200000</v>
      </c>
      <c r="M285" t="s">
        <v>32</v>
      </c>
      <c r="O285" s="66">
        <v>2270</v>
      </c>
      <c r="P285" s="66">
        <v>1710.33</v>
      </c>
      <c r="Q285" t="s">
        <v>414</v>
      </c>
      <c r="R285" t="s">
        <v>522</v>
      </c>
      <c r="S285" t="e">
        <f>VLOOKUP(B285,中介结果明细表!$B$4:$E$6,8,FALSE)</f>
        <v>#N/A</v>
      </c>
    </row>
    <row r="286" hidden="1" spans="1:19">
      <c r="A286">
        <v>1235</v>
      </c>
      <c r="B286" s="67">
        <v>21000000195</v>
      </c>
      <c r="C286" t="s">
        <v>97</v>
      </c>
      <c r="D286" t="s">
        <v>780</v>
      </c>
      <c r="E286" t="s">
        <v>781</v>
      </c>
      <c r="F286" t="s">
        <v>782</v>
      </c>
      <c r="G286" t="s">
        <v>782</v>
      </c>
      <c r="H286">
        <v>1</v>
      </c>
      <c r="I286" t="s">
        <v>593</v>
      </c>
      <c r="J286">
        <v>2010601</v>
      </c>
      <c r="K286" t="s">
        <v>783</v>
      </c>
      <c r="L286">
        <v>200000</v>
      </c>
      <c r="M286" t="s">
        <v>32</v>
      </c>
      <c r="O286" s="66">
        <v>3337</v>
      </c>
      <c r="P286" s="66">
        <v>100.11</v>
      </c>
      <c r="Q286" t="s">
        <v>414</v>
      </c>
      <c r="R286" t="s">
        <v>440</v>
      </c>
      <c r="S286" t="e">
        <f>VLOOKUP(B286,中介结果明细表!$B$4:$E$6,8,FALSE)</f>
        <v>#N/A</v>
      </c>
    </row>
    <row r="287" hidden="1" spans="1:19">
      <c r="A287">
        <v>1235</v>
      </c>
      <c r="B287" s="67">
        <v>21000000196</v>
      </c>
      <c r="C287" t="s">
        <v>97</v>
      </c>
      <c r="D287" t="s">
        <v>784</v>
      </c>
      <c r="E287" t="s">
        <v>785</v>
      </c>
      <c r="F287" t="s">
        <v>782</v>
      </c>
      <c r="G287" t="s">
        <v>782</v>
      </c>
      <c r="H287">
        <v>1</v>
      </c>
      <c r="I287" t="s">
        <v>593</v>
      </c>
      <c r="J287">
        <v>2010601</v>
      </c>
      <c r="K287" t="s">
        <v>783</v>
      </c>
      <c r="L287">
        <v>200000</v>
      </c>
      <c r="M287" t="s">
        <v>32</v>
      </c>
      <c r="O287" s="66">
        <v>2525</v>
      </c>
      <c r="P287" s="66">
        <v>75.75</v>
      </c>
      <c r="Q287" t="s">
        <v>414</v>
      </c>
      <c r="R287" t="s">
        <v>605</v>
      </c>
      <c r="S287" t="e">
        <f>VLOOKUP(B287,中介结果明细表!$B$4:$E$6,8,FALSE)</f>
        <v>#N/A</v>
      </c>
    </row>
    <row r="288" spans="1:19">
      <c r="A288">
        <v>1235</v>
      </c>
      <c r="B288" s="67">
        <v>21000000197</v>
      </c>
      <c r="C288" t="s">
        <v>140</v>
      </c>
      <c r="D288" t="s">
        <v>330</v>
      </c>
      <c r="E288" t="s">
        <v>786</v>
      </c>
      <c r="F288" t="s">
        <v>782</v>
      </c>
      <c r="G288" t="s">
        <v>782</v>
      </c>
      <c r="H288">
        <v>1</v>
      </c>
      <c r="I288" t="s">
        <v>593</v>
      </c>
      <c r="J288">
        <v>2010605</v>
      </c>
      <c r="K288" t="s">
        <v>787</v>
      </c>
      <c r="L288">
        <v>200000</v>
      </c>
      <c r="M288" t="s">
        <v>32</v>
      </c>
      <c r="O288" s="66">
        <v>2405</v>
      </c>
      <c r="P288" s="66">
        <v>72.15</v>
      </c>
      <c r="Q288" t="s">
        <v>414</v>
      </c>
      <c r="R288" t="s">
        <v>440</v>
      </c>
      <c r="S288" t="e">
        <f>VLOOKUP(B288,中介结果明细表!$B$4:$E$6,8,FALSE)</f>
        <v>#N/A</v>
      </c>
    </row>
    <row r="289" hidden="1" spans="1:19">
      <c r="A289">
        <v>1235</v>
      </c>
      <c r="B289" s="67">
        <v>21000000198</v>
      </c>
      <c r="C289" t="s">
        <v>97</v>
      </c>
      <c r="D289" t="s">
        <v>788</v>
      </c>
      <c r="E289" t="s">
        <v>785</v>
      </c>
      <c r="F289" t="s">
        <v>782</v>
      </c>
      <c r="G289" t="s">
        <v>782</v>
      </c>
      <c r="H289">
        <v>1</v>
      </c>
      <c r="I289" t="s">
        <v>593</v>
      </c>
      <c r="J289">
        <v>2010601</v>
      </c>
      <c r="K289" t="s">
        <v>783</v>
      </c>
      <c r="L289">
        <v>200000</v>
      </c>
      <c r="M289" t="s">
        <v>32</v>
      </c>
      <c r="O289" s="66">
        <v>1663</v>
      </c>
      <c r="P289" s="66">
        <v>49.89</v>
      </c>
      <c r="Q289" t="s">
        <v>414</v>
      </c>
      <c r="R289" t="s">
        <v>585</v>
      </c>
      <c r="S289" t="e">
        <f>VLOOKUP(B289,中介结果明细表!$B$4:$E$6,8,FALSE)</f>
        <v>#N/A</v>
      </c>
    </row>
    <row r="290" hidden="1" spans="1:19">
      <c r="A290">
        <v>1235</v>
      </c>
      <c r="B290" s="67">
        <v>21000000199</v>
      </c>
      <c r="C290" t="s">
        <v>97</v>
      </c>
      <c r="D290" t="s">
        <v>789</v>
      </c>
      <c r="E290" t="s">
        <v>790</v>
      </c>
      <c r="F290" t="s">
        <v>782</v>
      </c>
      <c r="G290" t="s">
        <v>782</v>
      </c>
      <c r="H290">
        <v>1</v>
      </c>
      <c r="I290" t="s">
        <v>593</v>
      </c>
      <c r="J290">
        <v>2010601</v>
      </c>
      <c r="K290" t="s">
        <v>783</v>
      </c>
      <c r="L290">
        <v>200000</v>
      </c>
      <c r="M290" t="s">
        <v>32</v>
      </c>
      <c r="O290" s="66">
        <v>12247</v>
      </c>
      <c r="P290" s="66">
        <v>367.41</v>
      </c>
      <c r="Q290" t="s">
        <v>414</v>
      </c>
      <c r="R290" t="s">
        <v>791</v>
      </c>
      <c r="S290" t="e">
        <f>VLOOKUP(B290,中介结果明细表!$B$4:$E$6,8,FALSE)</f>
        <v>#N/A</v>
      </c>
    </row>
    <row r="291" hidden="1" spans="1:19">
      <c r="A291">
        <v>1235</v>
      </c>
      <c r="B291" s="67">
        <v>21000000200</v>
      </c>
      <c r="C291" t="s">
        <v>97</v>
      </c>
      <c r="D291" t="s">
        <v>788</v>
      </c>
      <c r="E291" t="s">
        <v>785</v>
      </c>
      <c r="F291" t="s">
        <v>782</v>
      </c>
      <c r="G291" t="s">
        <v>782</v>
      </c>
      <c r="H291">
        <v>1</v>
      </c>
      <c r="I291" t="s">
        <v>593</v>
      </c>
      <c r="J291">
        <v>2010601</v>
      </c>
      <c r="K291" t="s">
        <v>783</v>
      </c>
      <c r="L291">
        <v>200000</v>
      </c>
      <c r="M291" t="s">
        <v>32</v>
      </c>
      <c r="O291" s="66">
        <v>1663</v>
      </c>
      <c r="P291" s="66">
        <v>49.89</v>
      </c>
      <c r="Q291" t="s">
        <v>414</v>
      </c>
      <c r="R291" t="s">
        <v>440</v>
      </c>
      <c r="S291" t="e">
        <f>VLOOKUP(B291,中介结果明细表!$B$4:$E$6,8,FALSE)</f>
        <v>#N/A</v>
      </c>
    </row>
    <row r="292" hidden="1" spans="1:19">
      <c r="A292">
        <v>1235</v>
      </c>
      <c r="B292" s="67">
        <v>21000000201</v>
      </c>
      <c r="C292" t="s">
        <v>113</v>
      </c>
      <c r="D292" t="s">
        <v>364</v>
      </c>
      <c r="E292" t="s">
        <v>364</v>
      </c>
      <c r="F292" t="s">
        <v>792</v>
      </c>
      <c r="G292" t="s">
        <v>792</v>
      </c>
      <c r="H292">
        <v>1</v>
      </c>
      <c r="I292" t="s">
        <v>593</v>
      </c>
      <c r="J292">
        <v>2010104</v>
      </c>
      <c r="K292" t="s">
        <v>775</v>
      </c>
      <c r="L292">
        <v>200000</v>
      </c>
      <c r="M292" t="s">
        <v>32</v>
      </c>
      <c r="O292" s="66">
        <v>7397</v>
      </c>
      <c r="P292" s="66">
        <v>221.91</v>
      </c>
      <c r="Q292" t="s">
        <v>414</v>
      </c>
      <c r="R292" t="s">
        <v>605</v>
      </c>
      <c r="S292" t="e">
        <f>VLOOKUP(B292,中介结果明细表!$B$4:$E$6,8,FALSE)</f>
        <v>#N/A</v>
      </c>
    </row>
    <row r="293" spans="1:19">
      <c r="A293">
        <v>1235</v>
      </c>
      <c r="B293" s="67">
        <v>21000000202</v>
      </c>
      <c r="C293" t="s">
        <v>113</v>
      </c>
      <c r="D293" t="s">
        <v>328</v>
      </c>
      <c r="E293" t="s">
        <v>328</v>
      </c>
      <c r="F293" t="s">
        <v>792</v>
      </c>
      <c r="G293" t="s">
        <v>792</v>
      </c>
      <c r="H293">
        <v>1</v>
      </c>
      <c r="I293" t="s">
        <v>593</v>
      </c>
      <c r="J293">
        <v>2010104</v>
      </c>
      <c r="K293" t="s">
        <v>775</v>
      </c>
      <c r="L293">
        <v>200000</v>
      </c>
      <c r="M293" t="s">
        <v>32</v>
      </c>
      <c r="O293" s="66">
        <v>4666</v>
      </c>
      <c r="P293" s="66">
        <v>139.98</v>
      </c>
      <c r="Q293" t="s">
        <v>414</v>
      </c>
      <c r="R293" t="s">
        <v>440</v>
      </c>
      <c r="S293" t="e">
        <f>VLOOKUP(B293,中介结果明细表!$B$4:$E$6,8,FALSE)</f>
        <v>#N/A</v>
      </c>
    </row>
    <row r="294" hidden="1" spans="1:19">
      <c r="A294">
        <v>1235</v>
      </c>
      <c r="B294" s="67">
        <v>21000000203</v>
      </c>
      <c r="C294" t="s">
        <v>793</v>
      </c>
      <c r="D294" t="s">
        <v>794</v>
      </c>
      <c r="E294" t="s">
        <v>794</v>
      </c>
      <c r="F294" t="s">
        <v>795</v>
      </c>
      <c r="G294" t="s">
        <v>795</v>
      </c>
      <c r="H294">
        <v>1</v>
      </c>
      <c r="I294" t="s">
        <v>796</v>
      </c>
      <c r="J294">
        <v>2321002</v>
      </c>
      <c r="K294" t="s">
        <v>797</v>
      </c>
      <c r="L294">
        <v>200000</v>
      </c>
      <c r="M294" t="s">
        <v>32</v>
      </c>
      <c r="O294" s="66">
        <v>7975</v>
      </c>
      <c r="P294" s="66">
        <v>368.18</v>
      </c>
      <c r="Q294" t="s">
        <v>414</v>
      </c>
      <c r="R294" t="s">
        <v>440</v>
      </c>
      <c r="S294" t="e">
        <f>VLOOKUP(B294,中介结果明细表!$B$4:$E$6,8,FALSE)</f>
        <v>#N/A</v>
      </c>
    </row>
    <row r="295" hidden="1" spans="1:19">
      <c r="A295">
        <v>1235</v>
      </c>
      <c r="B295" s="67">
        <v>21000000204</v>
      </c>
      <c r="C295" t="s">
        <v>168</v>
      </c>
      <c r="E295" t="s">
        <v>168</v>
      </c>
      <c r="F295" t="s">
        <v>798</v>
      </c>
      <c r="G295" t="s">
        <v>641</v>
      </c>
      <c r="H295">
        <v>1</v>
      </c>
      <c r="I295" t="s">
        <v>593</v>
      </c>
      <c r="J295">
        <v>2010105</v>
      </c>
      <c r="K295" t="s">
        <v>644</v>
      </c>
      <c r="L295">
        <v>200000</v>
      </c>
      <c r="M295" t="s">
        <v>32</v>
      </c>
      <c r="O295" s="66">
        <v>5850</v>
      </c>
      <c r="P295" s="66">
        <v>175.5</v>
      </c>
      <c r="Q295" t="s">
        <v>414</v>
      </c>
      <c r="R295" t="s">
        <v>654</v>
      </c>
      <c r="S295" t="e">
        <f>VLOOKUP(B295,中介结果明细表!$B$4:$E$6,8,FALSE)</f>
        <v>#N/A</v>
      </c>
    </row>
    <row r="296" hidden="1" spans="1:19">
      <c r="A296">
        <v>1235</v>
      </c>
      <c r="B296" s="67">
        <v>21000000205</v>
      </c>
      <c r="C296" t="s">
        <v>799</v>
      </c>
      <c r="D296" t="s">
        <v>800</v>
      </c>
      <c r="E296" t="s">
        <v>800</v>
      </c>
      <c r="F296" t="s">
        <v>801</v>
      </c>
      <c r="G296" t="s">
        <v>801</v>
      </c>
      <c r="H296">
        <v>1</v>
      </c>
      <c r="I296" t="s">
        <v>593</v>
      </c>
      <c r="J296">
        <v>2200914</v>
      </c>
      <c r="K296" t="s">
        <v>802</v>
      </c>
      <c r="L296">
        <v>200000</v>
      </c>
      <c r="M296" t="s">
        <v>32</v>
      </c>
      <c r="O296" s="66">
        <v>0</v>
      </c>
      <c r="P296" s="66">
        <v>0</v>
      </c>
      <c r="Q296" t="s">
        <v>434</v>
      </c>
      <c r="R296" t="s">
        <v>435</v>
      </c>
      <c r="S296" t="e">
        <f>VLOOKUP(B296,中介结果明细表!$B$4:$E$6,8,FALSE)</f>
        <v>#N/A</v>
      </c>
    </row>
    <row r="297" hidden="1" spans="1:19">
      <c r="A297">
        <v>1235</v>
      </c>
      <c r="B297" s="67">
        <v>21000000206</v>
      </c>
      <c r="C297" t="s">
        <v>799</v>
      </c>
      <c r="D297" t="s">
        <v>803</v>
      </c>
      <c r="E297" t="s">
        <v>803</v>
      </c>
      <c r="F297" t="s">
        <v>801</v>
      </c>
      <c r="G297" t="s">
        <v>801</v>
      </c>
      <c r="H297">
        <v>1</v>
      </c>
      <c r="I297" t="s">
        <v>593</v>
      </c>
      <c r="J297">
        <v>2200914</v>
      </c>
      <c r="K297" t="s">
        <v>802</v>
      </c>
      <c r="L297">
        <v>200000</v>
      </c>
      <c r="M297" t="s">
        <v>32</v>
      </c>
      <c r="O297" s="66">
        <v>0</v>
      </c>
      <c r="P297" s="66">
        <v>0</v>
      </c>
      <c r="Q297" t="s">
        <v>434</v>
      </c>
      <c r="R297" t="s">
        <v>506</v>
      </c>
      <c r="S297" t="e">
        <f>VLOOKUP(B297,中介结果明细表!$B$4:$E$6,8,FALSE)</f>
        <v>#N/A</v>
      </c>
    </row>
    <row r="298" hidden="1" spans="1:19">
      <c r="A298">
        <v>1235</v>
      </c>
      <c r="B298" s="67">
        <v>21000000207</v>
      </c>
      <c r="C298" t="s">
        <v>366</v>
      </c>
      <c r="D298" t="s">
        <v>804</v>
      </c>
      <c r="E298" t="s">
        <v>804</v>
      </c>
      <c r="F298" t="s">
        <v>795</v>
      </c>
      <c r="G298" t="s">
        <v>795</v>
      </c>
      <c r="H298">
        <v>1</v>
      </c>
      <c r="I298" t="s">
        <v>593</v>
      </c>
      <c r="J298">
        <v>2201002</v>
      </c>
      <c r="K298" t="s">
        <v>615</v>
      </c>
      <c r="L298">
        <v>200000</v>
      </c>
      <c r="M298" t="s">
        <v>32</v>
      </c>
      <c r="O298" s="66">
        <v>0</v>
      </c>
      <c r="P298" s="66">
        <v>0</v>
      </c>
      <c r="Q298" t="s">
        <v>434</v>
      </c>
      <c r="R298" t="s">
        <v>609</v>
      </c>
      <c r="S298" t="e">
        <f>VLOOKUP(B298,中介结果明细表!$B$4:$E$6,8,FALSE)</f>
        <v>#N/A</v>
      </c>
    </row>
    <row r="299" hidden="1" spans="1:19">
      <c r="A299">
        <v>1235</v>
      </c>
      <c r="B299" s="67">
        <v>21000000208</v>
      </c>
      <c r="C299" t="s">
        <v>366</v>
      </c>
      <c r="D299" t="s">
        <v>804</v>
      </c>
      <c r="E299" t="s">
        <v>804</v>
      </c>
      <c r="F299" t="s">
        <v>795</v>
      </c>
      <c r="G299" t="s">
        <v>795</v>
      </c>
      <c r="H299">
        <v>1</v>
      </c>
      <c r="I299" t="s">
        <v>593</v>
      </c>
      <c r="J299">
        <v>2201002</v>
      </c>
      <c r="K299" t="s">
        <v>615</v>
      </c>
      <c r="L299">
        <v>200000</v>
      </c>
      <c r="M299" t="s">
        <v>32</v>
      </c>
      <c r="O299" s="66">
        <v>0</v>
      </c>
      <c r="P299" s="66">
        <v>0</v>
      </c>
      <c r="Q299" t="s">
        <v>434</v>
      </c>
      <c r="R299" t="s">
        <v>609</v>
      </c>
      <c r="S299" t="e">
        <f>VLOOKUP(B299,中介结果明细表!$B$4:$E$6,8,FALSE)</f>
        <v>#N/A</v>
      </c>
    </row>
    <row r="300" hidden="1" spans="1:19">
      <c r="A300">
        <v>1235</v>
      </c>
      <c r="B300" s="67">
        <v>21000000209</v>
      </c>
      <c r="C300" t="s">
        <v>799</v>
      </c>
      <c r="D300" t="s">
        <v>805</v>
      </c>
      <c r="E300" t="s">
        <v>805</v>
      </c>
      <c r="F300" t="s">
        <v>801</v>
      </c>
      <c r="G300" t="s">
        <v>801</v>
      </c>
      <c r="H300">
        <v>1</v>
      </c>
      <c r="I300" t="s">
        <v>593</v>
      </c>
      <c r="J300">
        <v>2200914</v>
      </c>
      <c r="K300" t="s">
        <v>802</v>
      </c>
      <c r="L300">
        <v>200000</v>
      </c>
      <c r="M300" t="s">
        <v>32</v>
      </c>
      <c r="O300" s="66">
        <v>0</v>
      </c>
      <c r="P300" s="66">
        <v>0</v>
      </c>
      <c r="Q300" t="s">
        <v>434</v>
      </c>
      <c r="R300" t="s">
        <v>506</v>
      </c>
      <c r="S300" t="e">
        <f>VLOOKUP(B300,中介结果明细表!$B$4:$E$6,8,FALSE)</f>
        <v>#N/A</v>
      </c>
    </row>
    <row r="301" hidden="1" spans="1:19">
      <c r="A301">
        <v>1235</v>
      </c>
      <c r="B301" s="67">
        <v>21000000210</v>
      </c>
      <c r="C301" t="s">
        <v>776</v>
      </c>
      <c r="D301" t="s">
        <v>777</v>
      </c>
      <c r="E301" t="s">
        <v>777</v>
      </c>
      <c r="F301" t="s">
        <v>806</v>
      </c>
      <c r="G301" t="s">
        <v>806</v>
      </c>
      <c r="H301">
        <v>1</v>
      </c>
      <c r="I301" t="s">
        <v>593</v>
      </c>
      <c r="J301">
        <v>2200914</v>
      </c>
      <c r="K301" t="s">
        <v>807</v>
      </c>
      <c r="L301">
        <v>200000</v>
      </c>
      <c r="M301" t="s">
        <v>32</v>
      </c>
      <c r="O301" s="66">
        <v>2270</v>
      </c>
      <c r="P301" s="66">
        <v>1737.85</v>
      </c>
      <c r="Q301" t="s">
        <v>414</v>
      </c>
      <c r="R301" t="s">
        <v>482</v>
      </c>
      <c r="S301" t="e">
        <f>VLOOKUP(B301,中介结果明细表!$B$4:$E$6,8,FALSE)</f>
        <v>#N/A</v>
      </c>
    </row>
    <row r="302" hidden="1" spans="1:19">
      <c r="A302">
        <v>1235</v>
      </c>
      <c r="B302" s="67">
        <v>21000000211</v>
      </c>
      <c r="C302" t="s">
        <v>808</v>
      </c>
      <c r="D302" t="s">
        <v>804</v>
      </c>
      <c r="E302" t="s">
        <v>809</v>
      </c>
      <c r="F302" t="s">
        <v>806</v>
      </c>
      <c r="G302" t="s">
        <v>806</v>
      </c>
      <c r="H302">
        <v>1</v>
      </c>
      <c r="I302" t="s">
        <v>593</v>
      </c>
      <c r="J302">
        <v>2201002</v>
      </c>
      <c r="K302" t="s">
        <v>615</v>
      </c>
      <c r="L302">
        <v>200000</v>
      </c>
      <c r="M302" t="s">
        <v>32</v>
      </c>
      <c r="O302" s="66">
        <v>3563.95</v>
      </c>
      <c r="P302" s="66">
        <v>222.14</v>
      </c>
      <c r="Q302" t="s">
        <v>414</v>
      </c>
      <c r="R302" t="s">
        <v>419</v>
      </c>
      <c r="S302" t="e">
        <f>VLOOKUP(B302,中介结果明细表!$B$4:$E$6,8,FALSE)</f>
        <v>#N/A</v>
      </c>
    </row>
    <row r="303" hidden="1" spans="1:19">
      <c r="A303">
        <v>1235</v>
      </c>
      <c r="B303" s="67">
        <v>21000000212</v>
      </c>
      <c r="C303" t="s">
        <v>808</v>
      </c>
      <c r="D303" t="s">
        <v>804</v>
      </c>
      <c r="E303" t="s">
        <v>809</v>
      </c>
      <c r="F303" t="s">
        <v>806</v>
      </c>
      <c r="G303" t="s">
        <v>806</v>
      </c>
      <c r="H303">
        <v>1</v>
      </c>
      <c r="I303" t="s">
        <v>593</v>
      </c>
      <c r="J303">
        <v>2201002</v>
      </c>
      <c r="K303" t="s">
        <v>615</v>
      </c>
      <c r="L303">
        <v>200000</v>
      </c>
      <c r="M303" t="s">
        <v>32</v>
      </c>
      <c r="O303" s="66">
        <v>3563.96</v>
      </c>
      <c r="P303" s="66">
        <v>222.15</v>
      </c>
      <c r="Q303" t="s">
        <v>414</v>
      </c>
      <c r="R303" t="s">
        <v>490</v>
      </c>
      <c r="S303" t="e">
        <f>VLOOKUP(B303,中介结果明细表!$B$4:$E$6,8,FALSE)</f>
        <v>#N/A</v>
      </c>
    </row>
    <row r="304" hidden="1" spans="1:19">
      <c r="A304">
        <v>1235</v>
      </c>
      <c r="B304" s="67">
        <v>21000000213</v>
      </c>
      <c r="C304" t="s">
        <v>810</v>
      </c>
      <c r="D304" t="s">
        <v>811</v>
      </c>
      <c r="E304" t="s">
        <v>811</v>
      </c>
      <c r="F304" t="s">
        <v>806</v>
      </c>
      <c r="G304" t="s">
        <v>806</v>
      </c>
      <c r="H304">
        <v>1</v>
      </c>
      <c r="I304" t="s">
        <v>593</v>
      </c>
      <c r="J304">
        <v>2200704</v>
      </c>
      <c r="K304" t="s">
        <v>812</v>
      </c>
      <c r="L304">
        <v>200000</v>
      </c>
      <c r="M304" t="s">
        <v>32</v>
      </c>
      <c r="O304" s="66">
        <v>7995</v>
      </c>
      <c r="P304" s="66">
        <v>6120.83</v>
      </c>
      <c r="Q304" t="s">
        <v>414</v>
      </c>
      <c r="R304" t="s">
        <v>457</v>
      </c>
      <c r="S304" t="e">
        <f>VLOOKUP(B304,中介结果明细表!$B$4:$E$6,8,FALSE)</f>
        <v>#N/A</v>
      </c>
    </row>
    <row r="305" hidden="1" spans="1:19">
      <c r="A305">
        <v>1235</v>
      </c>
      <c r="B305" s="67">
        <v>21000000214</v>
      </c>
      <c r="C305" t="s">
        <v>808</v>
      </c>
      <c r="D305" t="s">
        <v>804</v>
      </c>
      <c r="E305" t="s">
        <v>809</v>
      </c>
      <c r="F305" t="s">
        <v>806</v>
      </c>
      <c r="G305" t="s">
        <v>806</v>
      </c>
      <c r="H305">
        <v>1</v>
      </c>
      <c r="I305" t="s">
        <v>593</v>
      </c>
      <c r="J305">
        <v>2201002</v>
      </c>
      <c r="K305" t="s">
        <v>615</v>
      </c>
      <c r="L305">
        <v>200000</v>
      </c>
      <c r="M305" t="s">
        <v>32</v>
      </c>
      <c r="O305" s="66">
        <v>3563.96</v>
      </c>
      <c r="P305" s="66">
        <v>222.15</v>
      </c>
      <c r="Q305" t="s">
        <v>414</v>
      </c>
      <c r="R305" t="s">
        <v>482</v>
      </c>
      <c r="S305" t="e">
        <f>VLOOKUP(B305,中介结果明细表!$B$4:$E$6,8,FALSE)</f>
        <v>#N/A</v>
      </c>
    </row>
    <row r="306" hidden="1" spans="1:19">
      <c r="A306">
        <v>1235</v>
      </c>
      <c r="B306" s="67">
        <v>21000000215</v>
      </c>
      <c r="C306" t="s">
        <v>813</v>
      </c>
      <c r="D306" t="s">
        <v>814</v>
      </c>
      <c r="E306" t="s">
        <v>814</v>
      </c>
      <c r="F306" t="s">
        <v>815</v>
      </c>
      <c r="G306" t="s">
        <v>815</v>
      </c>
      <c r="H306">
        <v>1</v>
      </c>
      <c r="I306" t="s">
        <v>593</v>
      </c>
      <c r="J306">
        <v>2010601</v>
      </c>
      <c r="K306" t="s">
        <v>648</v>
      </c>
      <c r="L306">
        <v>200000</v>
      </c>
      <c r="M306" t="s">
        <v>32</v>
      </c>
      <c r="O306" s="66">
        <v>2525</v>
      </c>
      <c r="P306" s="66">
        <v>75.75</v>
      </c>
      <c r="Q306" t="s">
        <v>414</v>
      </c>
      <c r="R306" t="s">
        <v>468</v>
      </c>
      <c r="S306" t="e">
        <f>VLOOKUP(B306,中介结果明细表!$B$4:$E$6,8,FALSE)</f>
        <v>#N/A</v>
      </c>
    </row>
    <row r="307" hidden="1" spans="1:19">
      <c r="A307">
        <v>1235</v>
      </c>
      <c r="B307" s="67">
        <v>21000000216</v>
      </c>
      <c r="C307" t="s">
        <v>776</v>
      </c>
      <c r="D307" t="s">
        <v>777</v>
      </c>
      <c r="E307" t="s">
        <v>777</v>
      </c>
      <c r="F307" t="s">
        <v>806</v>
      </c>
      <c r="G307" t="s">
        <v>806</v>
      </c>
      <c r="H307">
        <v>1</v>
      </c>
      <c r="I307" t="s">
        <v>593</v>
      </c>
      <c r="J307">
        <v>2200914</v>
      </c>
      <c r="K307" t="s">
        <v>807</v>
      </c>
      <c r="L307">
        <v>200000</v>
      </c>
      <c r="M307" t="s">
        <v>32</v>
      </c>
      <c r="O307" s="66">
        <v>2270</v>
      </c>
      <c r="P307" s="66">
        <v>1737.85</v>
      </c>
      <c r="Q307" t="s">
        <v>414</v>
      </c>
      <c r="R307" t="s">
        <v>457</v>
      </c>
      <c r="S307" t="e">
        <f>VLOOKUP(B307,中介结果明细表!$B$4:$E$6,8,FALSE)</f>
        <v>#N/A</v>
      </c>
    </row>
    <row r="308" hidden="1" spans="1:19">
      <c r="A308">
        <v>1235</v>
      </c>
      <c r="B308" s="67">
        <v>21000000217</v>
      </c>
      <c r="C308" t="s">
        <v>662</v>
      </c>
      <c r="D308" t="s">
        <v>816</v>
      </c>
      <c r="E308" t="s">
        <v>816</v>
      </c>
      <c r="F308" t="s">
        <v>499</v>
      </c>
      <c r="G308" t="s">
        <v>499</v>
      </c>
      <c r="H308">
        <v>1</v>
      </c>
      <c r="I308" t="s">
        <v>593</v>
      </c>
      <c r="J308">
        <v>210040202</v>
      </c>
      <c r="K308" t="s">
        <v>817</v>
      </c>
      <c r="L308">
        <v>200000</v>
      </c>
      <c r="M308" t="s">
        <v>32</v>
      </c>
      <c r="O308" s="66">
        <v>59279.02</v>
      </c>
      <c r="P308" s="66">
        <v>43839.03</v>
      </c>
      <c r="Q308" t="s">
        <v>414</v>
      </c>
      <c r="R308" t="s">
        <v>522</v>
      </c>
      <c r="S308" t="e">
        <f>VLOOKUP(B308,中介结果明细表!$B$4:$E$6,8,FALSE)</f>
        <v>#N/A</v>
      </c>
    </row>
    <row r="309" hidden="1" spans="1:19">
      <c r="A309">
        <v>1235</v>
      </c>
      <c r="B309" s="67">
        <v>21000000218</v>
      </c>
      <c r="C309" t="s">
        <v>818</v>
      </c>
      <c r="D309" t="s">
        <v>819</v>
      </c>
      <c r="E309" t="s">
        <v>819</v>
      </c>
      <c r="F309" t="s">
        <v>820</v>
      </c>
      <c r="G309" t="s">
        <v>820</v>
      </c>
      <c r="H309">
        <v>1</v>
      </c>
      <c r="I309" t="s">
        <v>593</v>
      </c>
      <c r="J309">
        <v>2010103</v>
      </c>
      <c r="K309" t="s">
        <v>821</v>
      </c>
      <c r="L309">
        <v>200000</v>
      </c>
      <c r="M309" t="s">
        <v>32</v>
      </c>
      <c r="O309" s="66">
        <v>20608.8</v>
      </c>
      <c r="P309" s="66">
        <v>618.26</v>
      </c>
      <c r="Q309" t="s">
        <v>414</v>
      </c>
      <c r="R309" t="s">
        <v>605</v>
      </c>
      <c r="S309" t="e">
        <f>VLOOKUP(B309,中介结果明细表!$B$4:$E$6,8,FALSE)</f>
        <v>#N/A</v>
      </c>
    </row>
    <row r="310" hidden="1" spans="1:19">
      <c r="A310">
        <v>1235</v>
      </c>
      <c r="B310" s="67">
        <v>21000000219</v>
      </c>
      <c r="C310" t="s">
        <v>813</v>
      </c>
      <c r="D310" t="s">
        <v>822</v>
      </c>
      <c r="E310" t="s">
        <v>822</v>
      </c>
      <c r="F310" t="s">
        <v>820</v>
      </c>
      <c r="G310" t="s">
        <v>820</v>
      </c>
      <c r="H310">
        <v>1</v>
      </c>
      <c r="I310" t="s">
        <v>593</v>
      </c>
      <c r="J310">
        <v>2010601</v>
      </c>
      <c r="K310" t="s">
        <v>648</v>
      </c>
      <c r="L310">
        <v>200000</v>
      </c>
      <c r="M310" t="s">
        <v>32</v>
      </c>
      <c r="O310" s="66">
        <v>2525</v>
      </c>
      <c r="P310" s="66">
        <v>75.75</v>
      </c>
      <c r="Q310" t="s">
        <v>414</v>
      </c>
      <c r="R310" t="s">
        <v>522</v>
      </c>
      <c r="S310" t="e">
        <f>VLOOKUP(B310,中介结果明细表!$B$4:$E$6,8,FALSE)</f>
        <v>#N/A</v>
      </c>
    </row>
    <row r="311" hidden="1" spans="1:19">
      <c r="A311">
        <v>1235</v>
      </c>
      <c r="B311" s="67">
        <v>21000000220</v>
      </c>
      <c r="C311" t="s">
        <v>113</v>
      </c>
      <c r="D311" t="s">
        <v>823</v>
      </c>
      <c r="E311" t="s">
        <v>823</v>
      </c>
      <c r="F311" t="s">
        <v>824</v>
      </c>
      <c r="G311" t="s">
        <v>824</v>
      </c>
      <c r="H311">
        <v>1</v>
      </c>
      <c r="I311" t="s">
        <v>593</v>
      </c>
      <c r="J311">
        <v>2010104</v>
      </c>
      <c r="K311" t="s">
        <v>821</v>
      </c>
      <c r="L311">
        <v>200000</v>
      </c>
      <c r="M311" t="s">
        <v>32</v>
      </c>
      <c r="O311" s="66">
        <v>0</v>
      </c>
      <c r="P311" s="66">
        <v>0</v>
      </c>
      <c r="Q311" t="s">
        <v>434</v>
      </c>
      <c r="R311" t="s">
        <v>617</v>
      </c>
      <c r="S311" t="e">
        <f>VLOOKUP(B311,中介结果明细表!$B$4:$E$6,8,FALSE)</f>
        <v>#N/A</v>
      </c>
    </row>
    <row r="312" hidden="1" spans="1:19">
      <c r="A312">
        <v>1235</v>
      </c>
      <c r="B312" s="67">
        <v>21000000221</v>
      </c>
      <c r="C312" t="s">
        <v>175</v>
      </c>
      <c r="D312" t="s">
        <v>825</v>
      </c>
      <c r="E312" t="s">
        <v>825</v>
      </c>
      <c r="F312" t="s">
        <v>824</v>
      </c>
      <c r="G312" t="s">
        <v>824</v>
      </c>
      <c r="H312">
        <v>1</v>
      </c>
      <c r="I312" t="s">
        <v>593</v>
      </c>
      <c r="J312">
        <v>2010601</v>
      </c>
      <c r="K312" t="s">
        <v>821</v>
      </c>
      <c r="L312">
        <v>200000</v>
      </c>
      <c r="M312" t="s">
        <v>32</v>
      </c>
      <c r="O312" s="66">
        <v>14803</v>
      </c>
      <c r="P312" s="66">
        <v>444.09</v>
      </c>
      <c r="Q312" t="s">
        <v>414</v>
      </c>
      <c r="R312" t="s">
        <v>585</v>
      </c>
      <c r="S312" t="e">
        <f>VLOOKUP(B312,中介结果明细表!$B$4:$E$6,8,FALSE)</f>
        <v>#N/A</v>
      </c>
    </row>
    <row r="313" hidden="1" spans="1:19">
      <c r="A313">
        <v>1235</v>
      </c>
      <c r="B313" s="67">
        <v>21000000222</v>
      </c>
      <c r="C313" t="s">
        <v>113</v>
      </c>
      <c r="D313" t="s">
        <v>826</v>
      </c>
      <c r="E313" t="s">
        <v>826</v>
      </c>
      <c r="F313" t="s">
        <v>824</v>
      </c>
      <c r="G313" t="s">
        <v>824</v>
      </c>
      <c r="H313">
        <v>1</v>
      </c>
      <c r="I313" t="s">
        <v>593</v>
      </c>
      <c r="J313">
        <v>2010104</v>
      </c>
      <c r="K313" t="s">
        <v>821</v>
      </c>
      <c r="L313">
        <v>200000</v>
      </c>
      <c r="M313" t="s">
        <v>32</v>
      </c>
      <c r="O313" s="66">
        <v>4666</v>
      </c>
      <c r="P313" s="66">
        <v>139.98</v>
      </c>
      <c r="Q313" t="s">
        <v>414</v>
      </c>
      <c r="R313" t="s">
        <v>585</v>
      </c>
      <c r="S313" t="e">
        <f>VLOOKUP(B313,中介结果明细表!$B$4:$E$6,8,FALSE)</f>
        <v>#N/A</v>
      </c>
    </row>
    <row r="314" spans="1:19">
      <c r="A314">
        <v>1235</v>
      </c>
      <c r="B314" s="67">
        <v>21000000223</v>
      </c>
      <c r="C314" t="s">
        <v>168</v>
      </c>
      <c r="D314" t="s">
        <v>344</v>
      </c>
      <c r="E314" t="s">
        <v>344</v>
      </c>
      <c r="F314" t="s">
        <v>824</v>
      </c>
      <c r="G314" t="s">
        <v>824</v>
      </c>
      <c r="H314">
        <v>1</v>
      </c>
      <c r="I314" t="s">
        <v>593</v>
      </c>
      <c r="J314">
        <v>2010105</v>
      </c>
      <c r="K314" t="s">
        <v>821</v>
      </c>
      <c r="L314">
        <v>200000</v>
      </c>
      <c r="M314" t="s">
        <v>32</v>
      </c>
      <c r="O314" s="66">
        <v>7090</v>
      </c>
      <c r="P314" s="66">
        <v>212.7</v>
      </c>
      <c r="Q314" t="s">
        <v>414</v>
      </c>
      <c r="R314" t="s">
        <v>617</v>
      </c>
      <c r="S314" t="e">
        <f>VLOOKUP(B314,中介结果明细表!$B$4:$E$6,8,FALSE)</f>
        <v>#N/A</v>
      </c>
    </row>
    <row r="315" hidden="1" spans="1:19">
      <c r="A315">
        <v>1235</v>
      </c>
      <c r="B315" s="67">
        <v>21000000224</v>
      </c>
      <c r="C315" t="s">
        <v>113</v>
      </c>
      <c r="D315" t="s">
        <v>826</v>
      </c>
      <c r="E315" t="s">
        <v>826</v>
      </c>
      <c r="F315" t="s">
        <v>824</v>
      </c>
      <c r="G315" t="s">
        <v>824</v>
      </c>
      <c r="H315">
        <v>1</v>
      </c>
      <c r="I315" t="s">
        <v>593</v>
      </c>
      <c r="J315">
        <v>2010104</v>
      </c>
      <c r="K315" t="s">
        <v>821</v>
      </c>
      <c r="L315">
        <v>200000</v>
      </c>
      <c r="M315" t="s">
        <v>32</v>
      </c>
      <c r="O315" s="66">
        <v>4666</v>
      </c>
      <c r="P315" s="66">
        <v>139.98</v>
      </c>
      <c r="Q315" t="s">
        <v>414</v>
      </c>
      <c r="R315" t="s">
        <v>642</v>
      </c>
      <c r="S315" t="e">
        <f>VLOOKUP(B315,中介结果明细表!$B$4:$E$6,8,FALSE)</f>
        <v>#N/A</v>
      </c>
    </row>
    <row r="316" hidden="1" spans="1:19">
      <c r="A316">
        <v>1235</v>
      </c>
      <c r="B316" s="67">
        <v>21000000225</v>
      </c>
      <c r="C316" t="s">
        <v>827</v>
      </c>
      <c r="D316" t="s">
        <v>828</v>
      </c>
      <c r="E316" t="s">
        <v>828</v>
      </c>
      <c r="F316" t="s">
        <v>824</v>
      </c>
      <c r="G316" t="s">
        <v>824</v>
      </c>
      <c r="H316">
        <v>1</v>
      </c>
      <c r="I316" t="s">
        <v>593</v>
      </c>
      <c r="J316">
        <v>20202</v>
      </c>
      <c r="K316" t="s">
        <v>821</v>
      </c>
      <c r="L316">
        <v>200000</v>
      </c>
      <c r="M316" t="s">
        <v>32</v>
      </c>
      <c r="O316" s="66">
        <v>13380.58</v>
      </c>
      <c r="P316" s="66">
        <v>2564.62</v>
      </c>
      <c r="Q316" t="s">
        <v>414</v>
      </c>
      <c r="R316" t="s">
        <v>791</v>
      </c>
      <c r="S316" t="e">
        <f>VLOOKUP(B316,中介结果明细表!$B$4:$E$6,8,FALSE)</f>
        <v>#N/A</v>
      </c>
    </row>
    <row r="317" hidden="1" spans="1:19">
      <c r="A317">
        <v>1235</v>
      </c>
      <c r="B317" s="67">
        <v>21000000226</v>
      </c>
      <c r="C317" t="s">
        <v>97</v>
      </c>
      <c r="D317" t="s">
        <v>829</v>
      </c>
      <c r="E317" t="s">
        <v>829</v>
      </c>
      <c r="F317" t="s">
        <v>830</v>
      </c>
      <c r="G317" t="s">
        <v>830</v>
      </c>
      <c r="H317">
        <v>1</v>
      </c>
      <c r="I317" t="s">
        <v>593</v>
      </c>
      <c r="J317">
        <v>2010601</v>
      </c>
      <c r="K317" t="s">
        <v>821</v>
      </c>
      <c r="L317">
        <v>200000</v>
      </c>
      <c r="M317" t="s">
        <v>32</v>
      </c>
      <c r="O317" s="66">
        <v>2525</v>
      </c>
      <c r="P317" s="66">
        <v>75.75</v>
      </c>
      <c r="Q317" t="s">
        <v>414</v>
      </c>
      <c r="R317" t="s">
        <v>447</v>
      </c>
      <c r="S317" t="e">
        <f>VLOOKUP(B317,中介结果明细表!$B$4:$E$6,8,FALSE)</f>
        <v>#N/A</v>
      </c>
    </row>
    <row r="318" hidden="1" spans="1:19">
      <c r="A318">
        <v>1235</v>
      </c>
      <c r="B318" s="67">
        <v>21000000227</v>
      </c>
      <c r="C318" t="s">
        <v>113</v>
      </c>
      <c r="D318" t="s">
        <v>831</v>
      </c>
      <c r="E318" t="s">
        <v>823</v>
      </c>
      <c r="F318" t="s">
        <v>824</v>
      </c>
      <c r="G318" t="s">
        <v>824</v>
      </c>
      <c r="H318">
        <v>1</v>
      </c>
      <c r="I318" t="s">
        <v>593</v>
      </c>
      <c r="J318">
        <v>2010104</v>
      </c>
      <c r="K318" t="s">
        <v>821</v>
      </c>
      <c r="L318">
        <v>200000</v>
      </c>
      <c r="M318" t="s">
        <v>32</v>
      </c>
      <c r="O318" s="66">
        <v>7397</v>
      </c>
      <c r="P318" s="66">
        <v>221.91</v>
      </c>
      <c r="Q318" t="s">
        <v>414</v>
      </c>
      <c r="R318" t="s">
        <v>617</v>
      </c>
      <c r="S318" t="e">
        <f>VLOOKUP(B318,中介结果明细表!$B$4:$E$6,8,FALSE)</f>
        <v>#N/A</v>
      </c>
    </row>
    <row r="319" hidden="1" spans="1:19">
      <c r="A319">
        <v>1235</v>
      </c>
      <c r="B319" s="67">
        <v>21000000228</v>
      </c>
      <c r="C319" t="s">
        <v>113</v>
      </c>
      <c r="D319" t="s">
        <v>826</v>
      </c>
      <c r="E319" t="s">
        <v>826</v>
      </c>
      <c r="F319" t="s">
        <v>824</v>
      </c>
      <c r="G319" t="s">
        <v>824</v>
      </c>
      <c r="H319">
        <v>1</v>
      </c>
      <c r="I319" t="s">
        <v>593</v>
      </c>
      <c r="J319">
        <v>2010104</v>
      </c>
      <c r="K319" t="s">
        <v>821</v>
      </c>
      <c r="L319">
        <v>200000</v>
      </c>
      <c r="M319" t="s">
        <v>32</v>
      </c>
      <c r="O319" s="66">
        <v>4666</v>
      </c>
      <c r="P319" s="66">
        <v>139.98</v>
      </c>
      <c r="Q319" t="s">
        <v>414</v>
      </c>
      <c r="R319" t="s">
        <v>642</v>
      </c>
      <c r="S319" t="e">
        <f>VLOOKUP(B319,中介结果明细表!$B$4:$E$6,8,FALSE)</f>
        <v>#N/A</v>
      </c>
    </row>
    <row r="320" hidden="1" spans="1:19">
      <c r="A320">
        <v>1235</v>
      </c>
      <c r="B320" s="67">
        <v>21000000229</v>
      </c>
      <c r="C320" t="s">
        <v>113</v>
      </c>
      <c r="D320" t="s">
        <v>826</v>
      </c>
      <c r="E320" t="s">
        <v>826</v>
      </c>
      <c r="F320" t="s">
        <v>832</v>
      </c>
      <c r="G320" t="s">
        <v>832</v>
      </c>
      <c r="H320">
        <v>1</v>
      </c>
      <c r="I320" t="s">
        <v>593</v>
      </c>
      <c r="J320">
        <v>2010104</v>
      </c>
      <c r="K320" t="s">
        <v>821</v>
      </c>
      <c r="L320">
        <v>200000</v>
      </c>
      <c r="M320" t="s">
        <v>32</v>
      </c>
      <c r="O320" s="66">
        <v>4666</v>
      </c>
      <c r="P320" s="66">
        <v>139.98</v>
      </c>
      <c r="Q320" t="s">
        <v>414</v>
      </c>
      <c r="R320" t="s">
        <v>447</v>
      </c>
      <c r="S320" t="e">
        <f>VLOOKUP(B320,中介结果明细表!$B$4:$E$6,8,FALSE)</f>
        <v>#N/A</v>
      </c>
    </row>
    <row r="321" spans="1:19">
      <c r="A321">
        <v>1235</v>
      </c>
      <c r="B321" s="67">
        <v>21000000230</v>
      </c>
      <c r="C321" t="s">
        <v>97</v>
      </c>
      <c r="D321" t="s">
        <v>341</v>
      </c>
      <c r="E321" t="s">
        <v>341</v>
      </c>
      <c r="F321" t="s">
        <v>824</v>
      </c>
      <c r="G321" t="s">
        <v>824</v>
      </c>
      <c r="H321">
        <v>1</v>
      </c>
      <c r="I321" t="s">
        <v>593</v>
      </c>
      <c r="J321">
        <v>2010601</v>
      </c>
      <c r="K321" t="s">
        <v>821</v>
      </c>
      <c r="L321">
        <v>200000</v>
      </c>
      <c r="M321" t="s">
        <v>32</v>
      </c>
      <c r="O321" s="66">
        <v>2525</v>
      </c>
      <c r="P321" s="66">
        <v>75.75</v>
      </c>
      <c r="Q321" t="s">
        <v>414</v>
      </c>
      <c r="R321" t="s">
        <v>748</v>
      </c>
      <c r="S321" t="e">
        <f>VLOOKUP(B321,中介结果明细表!$B$4:$E$6,8,FALSE)</f>
        <v>#N/A</v>
      </c>
    </row>
    <row r="322" hidden="1" spans="1:19">
      <c r="A322">
        <v>1235</v>
      </c>
      <c r="B322" s="67">
        <v>21000000231</v>
      </c>
      <c r="C322" t="s">
        <v>833</v>
      </c>
      <c r="D322" t="s">
        <v>834</v>
      </c>
      <c r="E322" t="s">
        <v>834</v>
      </c>
      <c r="F322" t="s">
        <v>835</v>
      </c>
      <c r="G322" t="s">
        <v>835</v>
      </c>
      <c r="H322">
        <v>1</v>
      </c>
      <c r="I322" t="s">
        <v>593</v>
      </c>
      <c r="J322">
        <v>2201007</v>
      </c>
      <c r="K322" t="s">
        <v>836</v>
      </c>
      <c r="L322">
        <v>200000</v>
      </c>
      <c r="M322" t="s">
        <v>32</v>
      </c>
      <c r="O322" s="66">
        <v>0</v>
      </c>
      <c r="P322" s="66">
        <v>0</v>
      </c>
      <c r="Q322" t="s">
        <v>434</v>
      </c>
      <c r="R322" t="s">
        <v>609</v>
      </c>
      <c r="S322" t="e">
        <f>VLOOKUP(B322,中介结果明细表!$B$4:$E$6,8,FALSE)</f>
        <v>#N/A</v>
      </c>
    </row>
    <row r="323" hidden="1" spans="1:19">
      <c r="A323">
        <v>1235</v>
      </c>
      <c r="B323" s="67">
        <v>21000000232</v>
      </c>
      <c r="C323" t="s">
        <v>837</v>
      </c>
      <c r="D323" t="s">
        <v>838</v>
      </c>
      <c r="E323" t="s">
        <v>838</v>
      </c>
      <c r="F323" t="s">
        <v>839</v>
      </c>
      <c r="G323" t="s">
        <v>839</v>
      </c>
      <c r="H323">
        <v>1</v>
      </c>
      <c r="I323" t="s">
        <v>796</v>
      </c>
      <c r="J323">
        <v>2320901</v>
      </c>
      <c r="K323" t="s">
        <v>836</v>
      </c>
      <c r="L323">
        <v>200000</v>
      </c>
      <c r="M323" t="s">
        <v>32</v>
      </c>
      <c r="O323" s="66">
        <v>4307</v>
      </c>
      <c r="P323" s="66">
        <v>1034.39</v>
      </c>
      <c r="Q323" t="s">
        <v>414</v>
      </c>
      <c r="R323" t="s">
        <v>482</v>
      </c>
      <c r="S323" t="e">
        <f>VLOOKUP(B323,中介结果明细表!$B$4:$E$6,8,FALSE)</f>
        <v>#N/A</v>
      </c>
    </row>
    <row r="324" hidden="1" spans="1:19">
      <c r="A324">
        <v>1235</v>
      </c>
      <c r="B324" s="67">
        <v>21000000233</v>
      </c>
      <c r="C324" t="s">
        <v>840</v>
      </c>
      <c r="D324" t="s">
        <v>841</v>
      </c>
      <c r="E324" t="s">
        <v>841</v>
      </c>
      <c r="F324" t="s">
        <v>839</v>
      </c>
      <c r="G324" t="s">
        <v>839</v>
      </c>
      <c r="H324">
        <v>1</v>
      </c>
      <c r="I324" t="s">
        <v>796</v>
      </c>
      <c r="J324">
        <v>2320901</v>
      </c>
      <c r="K324" t="s">
        <v>836</v>
      </c>
      <c r="L324">
        <v>200000</v>
      </c>
      <c r="M324" t="s">
        <v>32</v>
      </c>
      <c r="O324" s="66">
        <v>2371</v>
      </c>
      <c r="P324" s="66">
        <v>569.45</v>
      </c>
      <c r="Q324" t="s">
        <v>414</v>
      </c>
      <c r="R324" t="s">
        <v>482</v>
      </c>
      <c r="S324" t="e">
        <f>VLOOKUP(B324,中介结果明细表!$B$4:$E$6,8,FALSE)</f>
        <v>#N/A</v>
      </c>
    </row>
    <row r="325" hidden="1" spans="1:19">
      <c r="A325">
        <v>1235</v>
      </c>
      <c r="B325" s="67">
        <v>21000000234</v>
      </c>
      <c r="C325" t="s">
        <v>366</v>
      </c>
      <c r="D325" t="s">
        <v>842</v>
      </c>
      <c r="E325" t="s">
        <v>842</v>
      </c>
      <c r="F325" t="s">
        <v>517</v>
      </c>
      <c r="G325" t="s">
        <v>517</v>
      </c>
      <c r="H325">
        <v>1</v>
      </c>
      <c r="I325" t="s">
        <v>593</v>
      </c>
      <c r="J325">
        <v>2201002</v>
      </c>
      <c r="K325" t="s">
        <v>836</v>
      </c>
      <c r="L325">
        <v>200000</v>
      </c>
      <c r="M325" t="s">
        <v>32</v>
      </c>
      <c r="O325" s="66">
        <v>3173.21</v>
      </c>
      <c r="P325" s="66">
        <v>762.11</v>
      </c>
      <c r="Q325" t="s">
        <v>414</v>
      </c>
      <c r="R325" t="s">
        <v>522</v>
      </c>
      <c r="S325" t="e">
        <f>VLOOKUP(B325,中介结果明细表!$B$4:$E$6,8,FALSE)</f>
        <v>#N/A</v>
      </c>
    </row>
    <row r="326" hidden="1" spans="1:19">
      <c r="A326">
        <v>1235</v>
      </c>
      <c r="B326" s="67">
        <v>21000000235</v>
      </c>
      <c r="C326" t="s">
        <v>366</v>
      </c>
      <c r="D326" t="s">
        <v>842</v>
      </c>
      <c r="E326" t="s">
        <v>842</v>
      </c>
      <c r="F326" t="s">
        <v>517</v>
      </c>
      <c r="G326" t="s">
        <v>517</v>
      </c>
      <c r="H326">
        <v>1</v>
      </c>
      <c r="I326" t="s">
        <v>593</v>
      </c>
      <c r="J326">
        <v>2201002</v>
      </c>
      <c r="K326" t="s">
        <v>836</v>
      </c>
      <c r="L326">
        <v>200000</v>
      </c>
      <c r="M326" t="s">
        <v>32</v>
      </c>
      <c r="O326" s="66">
        <v>3174.39</v>
      </c>
      <c r="P326" s="66">
        <v>762.39</v>
      </c>
      <c r="Q326" t="s">
        <v>414</v>
      </c>
      <c r="R326" t="s">
        <v>522</v>
      </c>
      <c r="S326" t="e">
        <f>VLOOKUP(B326,中介结果明细表!$B$4:$E$6,8,FALSE)</f>
        <v>#N/A</v>
      </c>
    </row>
    <row r="327" hidden="1" spans="1:19">
      <c r="A327">
        <v>1235</v>
      </c>
      <c r="B327" s="67">
        <v>21000000236</v>
      </c>
      <c r="C327" t="s">
        <v>113</v>
      </c>
      <c r="D327" t="s">
        <v>843</v>
      </c>
      <c r="E327" t="s">
        <v>843</v>
      </c>
      <c r="F327" t="s">
        <v>844</v>
      </c>
      <c r="G327" t="s">
        <v>844</v>
      </c>
      <c r="H327">
        <v>1</v>
      </c>
      <c r="I327" t="s">
        <v>593</v>
      </c>
      <c r="J327">
        <v>2010104</v>
      </c>
      <c r="K327" t="s">
        <v>821</v>
      </c>
      <c r="L327">
        <v>200000</v>
      </c>
      <c r="M327" t="s">
        <v>32</v>
      </c>
      <c r="O327" s="66">
        <v>4666</v>
      </c>
      <c r="P327" s="66">
        <v>234.26</v>
      </c>
      <c r="Q327" t="s">
        <v>414</v>
      </c>
      <c r="R327" t="s">
        <v>585</v>
      </c>
      <c r="S327" t="e">
        <f>VLOOKUP(B327,中介结果明细表!$B$4:$E$6,8,FALSE)</f>
        <v>#N/A</v>
      </c>
    </row>
    <row r="328" hidden="1" spans="1:19">
      <c r="A328">
        <v>1235</v>
      </c>
      <c r="B328" s="67">
        <v>21000000237</v>
      </c>
      <c r="C328" t="s">
        <v>845</v>
      </c>
      <c r="D328" t="s">
        <v>846</v>
      </c>
      <c r="E328" t="s">
        <v>846</v>
      </c>
      <c r="F328" t="s">
        <v>839</v>
      </c>
      <c r="G328" t="s">
        <v>839</v>
      </c>
      <c r="H328">
        <v>1</v>
      </c>
      <c r="I328" t="s">
        <v>796</v>
      </c>
      <c r="J328">
        <v>2320901</v>
      </c>
      <c r="K328" t="s">
        <v>836</v>
      </c>
      <c r="L328">
        <v>200000</v>
      </c>
      <c r="M328" t="s">
        <v>32</v>
      </c>
      <c r="O328" s="66">
        <v>2605</v>
      </c>
      <c r="P328" s="66">
        <v>625.64</v>
      </c>
      <c r="Q328" t="s">
        <v>414</v>
      </c>
      <c r="R328" t="s">
        <v>654</v>
      </c>
      <c r="S328" t="e">
        <f>VLOOKUP(B328,中介结果明细表!$B$4:$E$6,8,FALSE)</f>
        <v>#N/A</v>
      </c>
    </row>
    <row r="329" hidden="1" spans="1:19">
      <c r="A329">
        <v>1235</v>
      </c>
      <c r="B329" s="67">
        <v>21000000238</v>
      </c>
      <c r="C329" t="s">
        <v>113</v>
      </c>
      <c r="D329" t="s">
        <v>847</v>
      </c>
      <c r="E329" t="s">
        <v>847</v>
      </c>
      <c r="F329" t="s">
        <v>848</v>
      </c>
      <c r="G329" t="s">
        <v>848</v>
      </c>
      <c r="H329">
        <v>1</v>
      </c>
      <c r="I329" t="s">
        <v>593</v>
      </c>
      <c r="J329">
        <v>2010104</v>
      </c>
      <c r="K329" t="s">
        <v>821</v>
      </c>
      <c r="L329">
        <v>200000</v>
      </c>
      <c r="M329" t="s">
        <v>32</v>
      </c>
      <c r="O329" s="66">
        <v>5062</v>
      </c>
      <c r="P329" s="66">
        <v>356.43</v>
      </c>
      <c r="Q329" t="s">
        <v>414</v>
      </c>
      <c r="R329" t="s">
        <v>613</v>
      </c>
      <c r="S329" t="e">
        <f>VLOOKUP(B329,中介结果明细表!$B$4:$E$6,8,FALSE)</f>
        <v>#N/A</v>
      </c>
    </row>
    <row r="330" hidden="1" spans="1:19">
      <c r="A330">
        <v>1235</v>
      </c>
      <c r="B330" s="67">
        <v>21000000239</v>
      </c>
      <c r="C330" t="s">
        <v>113</v>
      </c>
      <c r="D330" t="s">
        <v>847</v>
      </c>
      <c r="E330" t="s">
        <v>847</v>
      </c>
      <c r="F330" t="s">
        <v>848</v>
      </c>
      <c r="G330" t="s">
        <v>848</v>
      </c>
      <c r="H330">
        <v>1</v>
      </c>
      <c r="I330" t="s">
        <v>593</v>
      </c>
      <c r="J330">
        <v>2010104</v>
      </c>
      <c r="K330" t="s">
        <v>821</v>
      </c>
      <c r="L330">
        <v>200000</v>
      </c>
      <c r="M330" t="s">
        <v>32</v>
      </c>
      <c r="O330" s="66">
        <v>5062</v>
      </c>
      <c r="P330" s="66">
        <v>356.43</v>
      </c>
      <c r="Q330" t="s">
        <v>414</v>
      </c>
      <c r="R330" t="s">
        <v>440</v>
      </c>
      <c r="S330" t="e">
        <f>VLOOKUP(B330,中介结果明细表!$B$4:$E$6,8,FALSE)</f>
        <v>#N/A</v>
      </c>
    </row>
    <row r="331" hidden="1" spans="1:19">
      <c r="A331">
        <v>1235</v>
      </c>
      <c r="B331" s="67">
        <v>21000000240</v>
      </c>
      <c r="C331" t="s">
        <v>113</v>
      </c>
      <c r="D331" t="s">
        <v>847</v>
      </c>
      <c r="E331" t="s">
        <v>847</v>
      </c>
      <c r="F331" t="s">
        <v>848</v>
      </c>
      <c r="G331" t="s">
        <v>848</v>
      </c>
      <c r="H331">
        <v>1</v>
      </c>
      <c r="I331" t="s">
        <v>593</v>
      </c>
      <c r="J331">
        <v>2010104</v>
      </c>
      <c r="K331" t="s">
        <v>821</v>
      </c>
      <c r="L331">
        <v>200000</v>
      </c>
      <c r="M331" t="s">
        <v>32</v>
      </c>
      <c r="O331" s="66">
        <v>5062</v>
      </c>
      <c r="P331" s="66">
        <v>356.43</v>
      </c>
      <c r="Q331" t="s">
        <v>414</v>
      </c>
      <c r="R331" t="s">
        <v>440</v>
      </c>
      <c r="S331" t="e">
        <f>VLOOKUP(B331,中介结果明细表!$B$4:$E$6,8,FALSE)</f>
        <v>#N/A</v>
      </c>
    </row>
    <row r="332" hidden="1" spans="1:19">
      <c r="A332">
        <v>1235</v>
      </c>
      <c r="B332" s="67">
        <v>21000000241</v>
      </c>
      <c r="C332" t="s">
        <v>833</v>
      </c>
      <c r="D332" t="s">
        <v>849</v>
      </c>
      <c r="E332" t="s">
        <v>849</v>
      </c>
      <c r="F332" t="s">
        <v>520</v>
      </c>
      <c r="G332" t="s">
        <v>520</v>
      </c>
      <c r="H332">
        <v>1</v>
      </c>
      <c r="I332" t="s">
        <v>593</v>
      </c>
      <c r="J332">
        <v>2201007</v>
      </c>
      <c r="K332" t="s">
        <v>836</v>
      </c>
      <c r="L332">
        <v>200000</v>
      </c>
      <c r="M332" t="s">
        <v>32</v>
      </c>
      <c r="O332" s="66">
        <v>5586.5</v>
      </c>
      <c r="P332" s="66">
        <v>1432.01</v>
      </c>
      <c r="Q332" t="s">
        <v>414</v>
      </c>
      <c r="R332" t="s">
        <v>490</v>
      </c>
      <c r="S332" t="e">
        <f>VLOOKUP(B332,中介结果明细表!$B$4:$E$6,8,FALSE)</f>
        <v>#N/A</v>
      </c>
    </row>
    <row r="333" hidden="1" spans="1:19">
      <c r="A333">
        <v>1235</v>
      </c>
      <c r="B333" s="67">
        <v>21000000242</v>
      </c>
      <c r="C333" t="s">
        <v>97</v>
      </c>
      <c r="D333" t="s">
        <v>850</v>
      </c>
      <c r="E333" t="s">
        <v>851</v>
      </c>
      <c r="F333" t="s">
        <v>852</v>
      </c>
      <c r="G333" t="s">
        <v>852</v>
      </c>
      <c r="H333">
        <v>1</v>
      </c>
      <c r="I333" t="s">
        <v>593</v>
      </c>
      <c r="J333">
        <v>2010601</v>
      </c>
      <c r="K333" t="s">
        <v>853</v>
      </c>
      <c r="L333">
        <v>200000</v>
      </c>
      <c r="M333" t="s">
        <v>32</v>
      </c>
      <c r="O333" s="66">
        <v>1663</v>
      </c>
      <c r="P333" s="66">
        <v>117.1</v>
      </c>
      <c r="Q333" t="s">
        <v>414</v>
      </c>
      <c r="R333" t="s">
        <v>605</v>
      </c>
      <c r="S333" t="e">
        <f>VLOOKUP(B333,中介结果明细表!$B$4:$E$6,8,FALSE)</f>
        <v>#N/A</v>
      </c>
    </row>
    <row r="334" hidden="1" spans="1:19">
      <c r="A334">
        <v>1235</v>
      </c>
      <c r="B334" s="67">
        <v>21000000243</v>
      </c>
      <c r="C334" t="s">
        <v>854</v>
      </c>
      <c r="D334" t="s">
        <v>855</v>
      </c>
      <c r="E334" t="s">
        <v>855</v>
      </c>
      <c r="F334" t="s">
        <v>852</v>
      </c>
      <c r="G334" t="s">
        <v>852</v>
      </c>
      <c r="H334">
        <v>1</v>
      </c>
      <c r="I334" t="s">
        <v>593</v>
      </c>
      <c r="J334">
        <v>2201001</v>
      </c>
      <c r="K334" t="s">
        <v>836</v>
      </c>
      <c r="L334">
        <v>200000</v>
      </c>
      <c r="M334" t="s">
        <v>32</v>
      </c>
      <c r="O334" s="66">
        <v>0</v>
      </c>
      <c r="P334" s="66">
        <v>0</v>
      </c>
      <c r="Q334" t="s">
        <v>434</v>
      </c>
      <c r="R334" t="s">
        <v>455</v>
      </c>
      <c r="S334" t="e">
        <f>VLOOKUP(B334,中介结果明细表!$B$4:$E$6,8,FALSE)</f>
        <v>#N/A</v>
      </c>
    </row>
    <row r="335" hidden="1" spans="1:19">
      <c r="A335">
        <v>1235</v>
      </c>
      <c r="B335" s="67">
        <v>21000000244</v>
      </c>
      <c r="C335" t="s">
        <v>113</v>
      </c>
      <c r="D335" t="s">
        <v>856</v>
      </c>
      <c r="E335" t="s">
        <v>856</v>
      </c>
      <c r="F335" t="s">
        <v>857</v>
      </c>
      <c r="G335" t="s">
        <v>857</v>
      </c>
      <c r="H335">
        <v>1</v>
      </c>
      <c r="I335" t="s">
        <v>593</v>
      </c>
      <c r="J335">
        <v>2010104</v>
      </c>
      <c r="K335" t="s">
        <v>853</v>
      </c>
      <c r="L335">
        <v>200000</v>
      </c>
      <c r="M335" t="s">
        <v>32</v>
      </c>
      <c r="O335" s="66">
        <v>4666</v>
      </c>
      <c r="P335" s="66">
        <v>611.43</v>
      </c>
      <c r="Q335" t="s">
        <v>414</v>
      </c>
      <c r="R335" t="s">
        <v>585</v>
      </c>
      <c r="S335" t="e">
        <f>VLOOKUP(B335,中介结果明细表!$B$4:$E$6,8,FALSE)</f>
        <v>#N/A</v>
      </c>
    </row>
    <row r="336" hidden="1" spans="1:19">
      <c r="A336">
        <v>1235</v>
      </c>
      <c r="B336" s="67">
        <v>21000000245</v>
      </c>
      <c r="C336" t="s">
        <v>858</v>
      </c>
      <c r="D336" t="s">
        <v>856</v>
      </c>
      <c r="E336" t="s">
        <v>856</v>
      </c>
      <c r="F336" t="s">
        <v>857</v>
      </c>
      <c r="G336" t="s">
        <v>857</v>
      </c>
      <c r="H336">
        <v>1</v>
      </c>
      <c r="I336" t="s">
        <v>593</v>
      </c>
      <c r="J336">
        <v>2010104</v>
      </c>
      <c r="K336" t="s">
        <v>853</v>
      </c>
      <c r="L336">
        <v>200000</v>
      </c>
      <c r="M336" t="s">
        <v>32</v>
      </c>
      <c r="O336" s="66">
        <v>4666</v>
      </c>
      <c r="P336" s="66">
        <v>611.43</v>
      </c>
      <c r="Q336" t="s">
        <v>414</v>
      </c>
      <c r="R336" t="s">
        <v>859</v>
      </c>
      <c r="S336" t="e">
        <f>VLOOKUP(B336,中介结果明细表!$B$4:$E$6,8,FALSE)</f>
        <v>#N/A</v>
      </c>
    </row>
    <row r="337" hidden="1" spans="1:19">
      <c r="A337">
        <v>1235</v>
      </c>
      <c r="B337" s="67">
        <v>21000000246</v>
      </c>
      <c r="C337" t="s">
        <v>113</v>
      </c>
      <c r="D337" t="s">
        <v>860</v>
      </c>
      <c r="E337" t="s">
        <v>860</v>
      </c>
      <c r="F337" t="s">
        <v>524</v>
      </c>
      <c r="G337" t="s">
        <v>524</v>
      </c>
      <c r="H337">
        <v>1</v>
      </c>
      <c r="I337" t="s">
        <v>593</v>
      </c>
      <c r="J337">
        <v>2010104</v>
      </c>
      <c r="K337" t="s">
        <v>853</v>
      </c>
      <c r="L337">
        <v>200000</v>
      </c>
      <c r="M337" t="s">
        <v>32</v>
      </c>
      <c r="O337" s="66">
        <v>5062</v>
      </c>
      <c r="P337" s="66">
        <v>1174.79</v>
      </c>
      <c r="Q337" t="s">
        <v>414</v>
      </c>
      <c r="R337" t="s">
        <v>440</v>
      </c>
      <c r="S337" t="e">
        <f>VLOOKUP(B337,中介结果明细表!$B$4:$E$6,8,FALSE)</f>
        <v>#N/A</v>
      </c>
    </row>
    <row r="338" hidden="1" spans="1:19">
      <c r="A338">
        <v>1235</v>
      </c>
      <c r="B338" s="67">
        <v>21000000247</v>
      </c>
      <c r="C338" t="s">
        <v>861</v>
      </c>
      <c r="D338" t="s">
        <v>862</v>
      </c>
      <c r="E338" t="s">
        <v>862</v>
      </c>
      <c r="F338" t="s">
        <v>524</v>
      </c>
      <c r="G338" t="s">
        <v>524</v>
      </c>
      <c r="H338">
        <v>1</v>
      </c>
      <c r="I338" t="s">
        <v>796</v>
      </c>
      <c r="J338">
        <v>2321007</v>
      </c>
      <c r="K338" t="s">
        <v>863</v>
      </c>
      <c r="L338">
        <v>200000</v>
      </c>
      <c r="M338" t="s">
        <v>32</v>
      </c>
      <c r="O338" s="66">
        <v>0</v>
      </c>
      <c r="P338" s="66">
        <v>0</v>
      </c>
      <c r="Q338" t="s">
        <v>434</v>
      </c>
      <c r="R338" t="s">
        <v>609</v>
      </c>
      <c r="S338" t="e">
        <f>VLOOKUP(B338,中介结果明细表!$B$4:$E$6,8,FALSE)</f>
        <v>#N/A</v>
      </c>
    </row>
    <row r="339" hidden="1" spans="1:19">
      <c r="A339">
        <v>1235</v>
      </c>
      <c r="B339" s="67">
        <v>21000000248</v>
      </c>
      <c r="C339" t="s">
        <v>97</v>
      </c>
      <c r="D339" t="s">
        <v>864</v>
      </c>
      <c r="E339" t="s">
        <v>865</v>
      </c>
      <c r="F339" t="s">
        <v>524</v>
      </c>
      <c r="G339" t="s">
        <v>524</v>
      </c>
      <c r="H339">
        <v>1</v>
      </c>
      <c r="I339" t="s">
        <v>593</v>
      </c>
      <c r="J339">
        <v>2010601</v>
      </c>
      <c r="K339" t="s">
        <v>821</v>
      </c>
      <c r="L339">
        <v>200000</v>
      </c>
      <c r="M339" t="s">
        <v>32</v>
      </c>
      <c r="O339" s="66">
        <v>0</v>
      </c>
      <c r="P339" s="66">
        <v>0</v>
      </c>
      <c r="Q339" t="s">
        <v>434</v>
      </c>
      <c r="R339" t="s">
        <v>609</v>
      </c>
      <c r="S339" t="e">
        <f>VLOOKUP(B339,中介结果明细表!$B$4:$E$6,8,FALSE)</f>
        <v>#N/A</v>
      </c>
    </row>
    <row r="340" hidden="1" spans="1:19">
      <c r="A340">
        <v>1235</v>
      </c>
      <c r="B340" s="67">
        <v>21000000249</v>
      </c>
      <c r="C340" t="s">
        <v>861</v>
      </c>
      <c r="D340" t="s">
        <v>862</v>
      </c>
      <c r="E340" t="s">
        <v>862</v>
      </c>
      <c r="F340" t="s">
        <v>524</v>
      </c>
      <c r="G340" t="s">
        <v>524</v>
      </c>
      <c r="H340">
        <v>1</v>
      </c>
      <c r="I340" t="s">
        <v>796</v>
      </c>
      <c r="J340">
        <v>2321007</v>
      </c>
      <c r="K340" t="s">
        <v>863</v>
      </c>
      <c r="L340">
        <v>200000</v>
      </c>
      <c r="M340" t="s">
        <v>32</v>
      </c>
      <c r="O340" s="66">
        <v>0</v>
      </c>
      <c r="P340" s="66">
        <v>0</v>
      </c>
      <c r="Q340" t="s">
        <v>434</v>
      </c>
      <c r="R340" t="s">
        <v>609</v>
      </c>
      <c r="S340" t="e">
        <f>VLOOKUP(B340,中介结果明细表!$B$4:$E$6,8,FALSE)</f>
        <v>#N/A</v>
      </c>
    </row>
    <row r="341" hidden="1" spans="1:19">
      <c r="A341">
        <v>1235</v>
      </c>
      <c r="B341" s="67">
        <v>21000000250</v>
      </c>
      <c r="C341" t="s">
        <v>113</v>
      </c>
      <c r="D341" t="s">
        <v>860</v>
      </c>
      <c r="E341" t="s">
        <v>860</v>
      </c>
      <c r="F341" t="s">
        <v>524</v>
      </c>
      <c r="G341" t="s">
        <v>524</v>
      </c>
      <c r="H341">
        <v>1</v>
      </c>
      <c r="I341" t="s">
        <v>593</v>
      </c>
      <c r="J341">
        <v>2010104</v>
      </c>
      <c r="K341" t="s">
        <v>853</v>
      </c>
      <c r="L341">
        <v>200000</v>
      </c>
      <c r="M341" t="s">
        <v>32</v>
      </c>
      <c r="O341" s="66">
        <v>5062</v>
      </c>
      <c r="P341" s="66">
        <v>1174.79</v>
      </c>
      <c r="Q341" t="s">
        <v>414</v>
      </c>
      <c r="R341" t="s">
        <v>482</v>
      </c>
      <c r="S341" t="e">
        <f>VLOOKUP(B341,中介结果明细表!$B$4:$E$6,8,FALSE)</f>
        <v>#N/A</v>
      </c>
    </row>
    <row r="342" hidden="1" spans="1:19">
      <c r="A342">
        <v>1235</v>
      </c>
      <c r="B342" s="67">
        <v>21000000251</v>
      </c>
      <c r="C342" t="s">
        <v>861</v>
      </c>
      <c r="D342" t="s">
        <v>862</v>
      </c>
      <c r="E342" t="s">
        <v>862</v>
      </c>
      <c r="F342" t="s">
        <v>524</v>
      </c>
      <c r="G342" t="s">
        <v>524</v>
      </c>
      <c r="H342">
        <v>1</v>
      </c>
      <c r="I342" t="s">
        <v>796</v>
      </c>
      <c r="J342">
        <v>2321007</v>
      </c>
      <c r="K342" t="s">
        <v>863</v>
      </c>
      <c r="L342">
        <v>200000</v>
      </c>
      <c r="M342" t="s">
        <v>32</v>
      </c>
      <c r="O342" s="66">
        <v>40845</v>
      </c>
      <c r="P342" s="66">
        <v>15752.55</v>
      </c>
      <c r="Q342" t="s">
        <v>414</v>
      </c>
      <c r="R342" t="s">
        <v>654</v>
      </c>
      <c r="S342" t="e">
        <f>VLOOKUP(B342,中介结果明细表!$B$4:$E$6,8,FALSE)</f>
        <v>#N/A</v>
      </c>
    </row>
    <row r="343" hidden="1" spans="1:19">
      <c r="A343">
        <v>1235</v>
      </c>
      <c r="B343" s="67">
        <v>21000000252</v>
      </c>
      <c r="C343" t="s">
        <v>113</v>
      </c>
      <c r="D343" t="s">
        <v>860</v>
      </c>
      <c r="E343" t="s">
        <v>860</v>
      </c>
      <c r="F343" t="s">
        <v>524</v>
      </c>
      <c r="G343" t="s">
        <v>524</v>
      </c>
      <c r="H343">
        <v>1</v>
      </c>
      <c r="I343" t="s">
        <v>593</v>
      </c>
      <c r="J343">
        <v>2010104</v>
      </c>
      <c r="K343" t="s">
        <v>853</v>
      </c>
      <c r="L343">
        <v>200000</v>
      </c>
      <c r="M343" t="s">
        <v>32</v>
      </c>
      <c r="O343" s="66">
        <v>5062</v>
      </c>
      <c r="P343" s="66">
        <v>1174.79</v>
      </c>
      <c r="Q343" t="s">
        <v>414</v>
      </c>
      <c r="R343" t="s">
        <v>605</v>
      </c>
      <c r="S343" t="e">
        <f>VLOOKUP(B343,中介结果明细表!$B$4:$E$6,8,FALSE)</f>
        <v>#N/A</v>
      </c>
    </row>
    <row r="344" hidden="1" spans="1:19">
      <c r="A344">
        <v>1235</v>
      </c>
      <c r="B344" s="67">
        <v>21000000253</v>
      </c>
      <c r="C344" t="s">
        <v>113</v>
      </c>
      <c r="D344" t="s">
        <v>860</v>
      </c>
      <c r="E344" t="s">
        <v>860</v>
      </c>
      <c r="F344" t="s">
        <v>524</v>
      </c>
      <c r="G344" t="s">
        <v>524</v>
      </c>
      <c r="H344">
        <v>1</v>
      </c>
      <c r="I344" t="s">
        <v>593</v>
      </c>
      <c r="J344">
        <v>2010104</v>
      </c>
      <c r="K344" t="s">
        <v>853</v>
      </c>
      <c r="L344">
        <v>200000</v>
      </c>
      <c r="M344" t="s">
        <v>32</v>
      </c>
      <c r="O344" s="66">
        <v>5062</v>
      </c>
      <c r="P344" s="66">
        <v>1174.79</v>
      </c>
      <c r="Q344" t="s">
        <v>414</v>
      </c>
      <c r="R344" t="s">
        <v>642</v>
      </c>
      <c r="S344" t="e">
        <f>VLOOKUP(B344,中介结果明细表!$B$4:$E$6,8,FALSE)</f>
        <v>#N/A</v>
      </c>
    </row>
    <row r="345" hidden="1" spans="1:19">
      <c r="A345">
        <v>1235</v>
      </c>
      <c r="B345" s="67">
        <v>21000000254</v>
      </c>
      <c r="C345" t="s">
        <v>113</v>
      </c>
      <c r="D345" t="s">
        <v>860</v>
      </c>
      <c r="E345" t="s">
        <v>860</v>
      </c>
      <c r="F345" t="s">
        <v>524</v>
      </c>
      <c r="G345" t="s">
        <v>524</v>
      </c>
      <c r="H345">
        <v>1</v>
      </c>
      <c r="I345" t="s">
        <v>593</v>
      </c>
      <c r="J345">
        <v>2010104</v>
      </c>
      <c r="K345" t="s">
        <v>853</v>
      </c>
      <c r="L345">
        <v>200000</v>
      </c>
      <c r="M345" t="s">
        <v>32</v>
      </c>
      <c r="O345" s="66">
        <v>5062</v>
      </c>
      <c r="P345" s="66">
        <v>1174.79</v>
      </c>
      <c r="Q345" t="s">
        <v>414</v>
      </c>
      <c r="R345" t="s">
        <v>748</v>
      </c>
      <c r="S345" t="e">
        <f>VLOOKUP(B345,中介结果明细表!$B$4:$E$6,8,FALSE)</f>
        <v>#N/A</v>
      </c>
    </row>
    <row r="346" hidden="1" spans="1:19">
      <c r="A346">
        <v>1235</v>
      </c>
      <c r="B346" s="67">
        <v>21000000255</v>
      </c>
      <c r="C346" t="s">
        <v>113</v>
      </c>
      <c r="D346" t="s">
        <v>860</v>
      </c>
      <c r="E346" t="s">
        <v>860</v>
      </c>
      <c r="F346" t="s">
        <v>524</v>
      </c>
      <c r="G346" t="s">
        <v>524</v>
      </c>
      <c r="H346">
        <v>1</v>
      </c>
      <c r="I346" t="s">
        <v>593</v>
      </c>
      <c r="J346">
        <v>2010104</v>
      </c>
      <c r="K346" t="s">
        <v>853</v>
      </c>
      <c r="L346">
        <v>200000</v>
      </c>
      <c r="M346" t="s">
        <v>32</v>
      </c>
      <c r="O346" s="66">
        <v>5062</v>
      </c>
      <c r="P346" s="66">
        <v>1174.79</v>
      </c>
      <c r="Q346" t="s">
        <v>414</v>
      </c>
      <c r="R346" t="s">
        <v>748</v>
      </c>
      <c r="S346" t="e">
        <f>VLOOKUP(B346,中介结果明细表!$B$4:$E$6,8,FALSE)</f>
        <v>#N/A</v>
      </c>
    </row>
    <row r="347" hidden="1" spans="1:19">
      <c r="A347">
        <v>1235</v>
      </c>
      <c r="B347" s="67">
        <v>21000000256</v>
      </c>
      <c r="C347" t="s">
        <v>866</v>
      </c>
      <c r="D347" t="s">
        <v>867</v>
      </c>
      <c r="E347" t="s">
        <v>867</v>
      </c>
      <c r="F347" t="s">
        <v>868</v>
      </c>
      <c r="G347" t="s">
        <v>868</v>
      </c>
      <c r="H347">
        <v>1</v>
      </c>
      <c r="I347" t="s">
        <v>593</v>
      </c>
      <c r="J347">
        <v>2101504</v>
      </c>
      <c r="K347" t="s">
        <v>869</v>
      </c>
      <c r="L347">
        <v>200000</v>
      </c>
      <c r="M347" t="s">
        <v>32</v>
      </c>
      <c r="O347" s="66">
        <v>0</v>
      </c>
      <c r="P347" s="66">
        <v>0</v>
      </c>
      <c r="Q347" t="s">
        <v>434</v>
      </c>
      <c r="R347" t="s">
        <v>464</v>
      </c>
      <c r="S347" t="e">
        <f>VLOOKUP(B347,中介结果明细表!$B$4:$E$6,8,FALSE)</f>
        <v>#N/A</v>
      </c>
    </row>
    <row r="348" hidden="1" spans="1:19">
      <c r="A348">
        <v>1235</v>
      </c>
      <c r="B348" s="67">
        <v>21000000257</v>
      </c>
      <c r="C348" t="s">
        <v>205</v>
      </c>
      <c r="D348" t="s">
        <v>870</v>
      </c>
      <c r="E348" t="s">
        <v>870</v>
      </c>
      <c r="F348" t="s">
        <v>871</v>
      </c>
      <c r="G348" t="s">
        <v>871</v>
      </c>
      <c r="H348">
        <v>1</v>
      </c>
      <c r="I348" t="s">
        <v>593</v>
      </c>
      <c r="J348">
        <v>2010601</v>
      </c>
      <c r="K348" t="s">
        <v>872</v>
      </c>
      <c r="L348">
        <v>200000</v>
      </c>
      <c r="M348" t="s">
        <v>32</v>
      </c>
      <c r="O348" s="66">
        <v>732</v>
      </c>
      <c r="P348" s="66">
        <v>214.26</v>
      </c>
      <c r="Q348" t="s">
        <v>414</v>
      </c>
      <c r="R348" t="s">
        <v>440</v>
      </c>
      <c r="S348" t="e">
        <f>VLOOKUP(B348,中介结果明细表!$B$4:$E$6,8,FALSE)</f>
        <v>#N/A</v>
      </c>
    </row>
    <row r="349" hidden="1" spans="1:19">
      <c r="A349">
        <v>1235</v>
      </c>
      <c r="B349" s="67">
        <v>21000000258</v>
      </c>
      <c r="C349" t="s">
        <v>600</v>
      </c>
      <c r="D349" t="s">
        <v>873</v>
      </c>
      <c r="E349" t="s">
        <v>870</v>
      </c>
      <c r="F349" t="s">
        <v>871</v>
      </c>
      <c r="G349" t="s">
        <v>871</v>
      </c>
      <c r="H349">
        <v>1</v>
      </c>
      <c r="I349" t="s">
        <v>593</v>
      </c>
      <c r="J349">
        <v>2010601</v>
      </c>
      <c r="K349" t="s">
        <v>872</v>
      </c>
      <c r="L349">
        <v>200000</v>
      </c>
      <c r="M349" t="s">
        <v>32</v>
      </c>
      <c r="O349" s="66">
        <v>5794</v>
      </c>
      <c r="P349" s="66">
        <v>1695.94</v>
      </c>
      <c r="Q349" t="s">
        <v>414</v>
      </c>
      <c r="R349" t="s">
        <v>447</v>
      </c>
      <c r="S349" t="e">
        <f>VLOOKUP(B349,中介结果明细表!$B$4:$E$6,8,FALSE)</f>
        <v>#N/A</v>
      </c>
    </row>
    <row r="350" hidden="1" spans="1:19">
      <c r="A350">
        <v>1235</v>
      </c>
      <c r="B350" s="67">
        <v>21000000259</v>
      </c>
      <c r="C350" t="s">
        <v>874</v>
      </c>
      <c r="D350" t="s">
        <v>875</v>
      </c>
      <c r="E350" t="s">
        <v>875</v>
      </c>
      <c r="F350" t="s">
        <v>871</v>
      </c>
      <c r="G350" t="s">
        <v>871</v>
      </c>
      <c r="H350">
        <v>1</v>
      </c>
      <c r="I350" t="s">
        <v>593</v>
      </c>
      <c r="J350">
        <v>2010601</v>
      </c>
      <c r="K350" t="s">
        <v>872</v>
      </c>
      <c r="L350">
        <v>200000</v>
      </c>
      <c r="M350" t="s">
        <v>32</v>
      </c>
      <c r="O350" s="66">
        <v>3693</v>
      </c>
      <c r="P350" s="66">
        <v>1080.98</v>
      </c>
      <c r="Q350" t="s">
        <v>414</v>
      </c>
      <c r="R350" t="s">
        <v>585</v>
      </c>
      <c r="S350" t="e">
        <f>VLOOKUP(B350,中介结果明细表!$B$4:$E$6,8,FALSE)</f>
        <v>#N/A</v>
      </c>
    </row>
    <row r="351" hidden="1" spans="1:19">
      <c r="A351">
        <v>1235</v>
      </c>
      <c r="B351" s="67">
        <v>21000000260</v>
      </c>
      <c r="C351" t="s">
        <v>381</v>
      </c>
      <c r="D351" t="s">
        <v>876</v>
      </c>
      <c r="E351" t="s">
        <v>876</v>
      </c>
      <c r="F351" t="s">
        <v>877</v>
      </c>
      <c r="G351" t="s">
        <v>877</v>
      </c>
      <c r="H351">
        <v>1</v>
      </c>
      <c r="I351" t="s">
        <v>796</v>
      </c>
      <c r="J351">
        <v>2320901</v>
      </c>
      <c r="K351" t="s">
        <v>836</v>
      </c>
      <c r="L351">
        <v>200000</v>
      </c>
      <c r="M351" t="s">
        <v>32</v>
      </c>
      <c r="O351" s="66">
        <v>0</v>
      </c>
      <c r="P351" s="66">
        <v>0</v>
      </c>
      <c r="Q351" t="s">
        <v>434</v>
      </c>
      <c r="R351" t="s">
        <v>609</v>
      </c>
      <c r="S351" t="e">
        <f>VLOOKUP(B351,中介结果明细表!$B$4:$E$6,8,FALSE)</f>
        <v>#N/A</v>
      </c>
    </row>
    <row r="352" hidden="1" spans="1:19">
      <c r="A352">
        <v>1235</v>
      </c>
      <c r="B352" s="67">
        <v>21000000261</v>
      </c>
      <c r="C352" t="s">
        <v>725</v>
      </c>
      <c r="D352" t="s">
        <v>878</v>
      </c>
      <c r="E352" t="s">
        <v>878</v>
      </c>
      <c r="F352" t="s">
        <v>877</v>
      </c>
      <c r="G352" t="s">
        <v>877</v>
      </c>
      <c r="H352">
        <v>1</v>
      </c>
      <c r="I352" t="s">
        <v>593</v>
      </c>
      <c r="J352">
        <v>2201002</v>
      </c>
      <c r="K352" t="s">
        <v>879</v>
      </c>
      <c r="L352">
        <v>200000</v>
      </c>
      <c r="M352" t="s">
        <v>32</v>
      </c>
      <c r="O352" s="66">
        <v>0</v>
      </c>
      <c r="P352" s="66">
        <v>0</v>
      </c>
      <c r="Q352" t="s">
        <v>434</v>
      </c>
      <c r="R352" t="s">
        <v>478</v>
      </c>
      <c r="S352" t="e">
        <f>VLOOKUP(B352,中介结果明细表!$B$4:$E$6,8,FALSE)</f>
        <v>#N/A</v>
      </c>
    </row>
    <row r="353" hidden="1" spans="1:19">
      <c r="A353">
        <v>1235</v>
      </c>
      <c r="B353" s="67">
        <v>21000000262</v>
      </c>
      <c r="C353" t="s">
        <v>725</v>
      </c>
      <c r="D353" t="s">
        <v>878</v>
      </c>
      <c r="E353" t="s">
        <v>878</v>
      </c>
      <c r="F353" t="s">
        <v>877</v>
      </c>
      <c r="G353" t="s">
        <v>877</v>
      </c>
      <c r="H353">
        <v>1</v>
      </c>
      <c r="I353" t="s">
        <v>593</v>
      </c>
      <c r="J353">
        <v>2201002</v>
      </c>
      <c r="K353" t="s">
        <v>879</v>
      </c>
      <c r="L353">
        <v>200000</v>
      </c>
      <c r="M353" t="s">
        <v>32</v>
      </c>
      <c r="O353" s="66">
        <v>0</v>
      </c>
      <c r="P353" s="66">
        <v>0</v>
      </c>
      <c r="Q353" t="s">
        <v>434</v>
      </c>
      <c r="R353" t="s">
        <v>455</v>
      </c>
      <c r="S353" t="e">
        <f>VLOOKUP(B353,中介结果明细表!$B$4:$E$6,8,FALSE)</f>
        <v>#N/A</v>
      </c>
    </row>
    <row r="354" hidden="1" spans="1:19">
      <c r="A354">
        <v>1235</v>
      </c>
      <c r="B354" s="67">
        <v>21000000263</v>
      </c>
      <c r="C354" t="s">
        <v>725</v>
      </c>
      <c r="D354" t="s">
        <v>878</v>
      </c>
      <c r="E354" t="s">
        <v>878</v>
      </c>
      <c r="F354" t="s">
        <v>877</v>
      </c>
      <c r="G354" t="s">
        <v>877</v>
      </c>
      <c r="H354">
        <v>1</v>
      </c>
      <c r="I354" t="s">
        <v>593</v>
      </c>
      <c r="J354">
        <v>2201002</v>
      </c>
      <c r="K354" t="s">
        <v>879</v>
      </c>
      <c r="L354">
        <v>200000</v>
      </c>
      <c r="M354" t="s">
        <v>32</v>
      </c>
      <c r="O354" s="66">
        <v>0</v>
      </c>
      <c r="P354" s="66">
        <v>0</v>
      </c>
      <c r="Q354" t="s">
        <v>434</v>
      </c>
      <c r="R354" t="s">
        <v>435</v>
      </c>
      <c r="S354" t="e">
        <f>VLOOKUP(B354,中介结果明细表!$B$4:$E$6,8,FALSE)</f>
        <v>#N/A</v>
      </c>
    </row>
    <row r="355" hidden="1" spans="1:19">
      <c r="A355">
        <v>1235</v>
      </c>
      <c r="B355" s="67">
        <v>21000000264</v>
      </c>
      <c r="C355" t="s">
        <v>725</v>
      </c>
      <c r="D355" t="s">
        <v>880</v>
      </c>
      <c r="E355" t="s">
        <v>880</v>
      </c>
      <c r="F355" t="s">
        <v>877</v>
      </c>
      <c r="G355" t="s">
        <v>877</v>
      </c>
      <c r="H355">
        <v>1</v>
      </c>
      <c r="I355" t="s">
        <v>593</v>
      </c>
      <c r="J355">
        <v>2201002</v>
      </c>
      <c r="K355" t="s">
        <v>879</v>
      </c>
      <c r="L355">
        <v>200000</v>
      </c>
      <c r="M355" t="s">
        <v>32</v>
      </c>
      <c r="O355" s="66">
        <v>0</v>
      </c>
      <c r="P355" s="66">
        <v>0</v>
      </c>
      <c r="Q355" t="s">
        <v>434</v>
      </c>
      <c r="R355" t="s">
        <v>609</v>
      </c>
      <c r="S355" t="e">
        <f>VLOOKUP(B355,中介结果明细表!$B$4:$E$6,8,FALSE)</f>
        <v>#N/A</v>
      </c>
    </row>
    <row r="356" hidden="1" spans="1:19">
      <c r="A356">
        <v>1235</v>
      </c>
      <c r="B356" s="67">
        <v>21000000265</v>
      </c>
      <c r="C356" t="s">
        <v>881</v>
      </c>
      <c r="D356" t="s">
        <v>882</v>
      </c>
      <c r="E356" t="s">
        <v>882</v>
      </c>
      <c r="F356" t="s">
        <v>883</v>
      </c>
      <c r="G356" t="s">
        <v>883</v>
      </c>
      <c r="H356">
        <v>1</v>
      </c>
      <c r="I356" t="s">
        <v>796</v>
      </c>
      <c r="J356">
        <v>2320406</v>
      </c>
      <c r="K356" t="s">
        <v>836</v>
      </c>
      <c r="L356">
        <v>200000</v>
      </c>
      <c r="M356" t="s">
        <v>32</v>
      </c>
      <c r="O356" s="66">
        <v>18008</v>
      </c>
      <c r="P356" s="66">
        <v>8109.61</v>
      </c>
      <c r="Q356" t="s">
        <v>414</v>
      </c>
      <c r="R356" t="s">
        <v>440</v>
      </c>
      <c r="S356" t="e">
        <f>VLOOKUP(B356,中介结果明细表!$B$4:$E$6,8,FALSE)</f>
        <v>#N/A</v>
      </c>
    </row>
    <row r="357" hidden="1" spans="1:19">
      <c r="A357">
        <v>1235</v>
      </c>
      <c r="B357" s="67">
        <v>21000000266</v>
      </c>
      <c r="C357" t="s">
        <v>168</v>
      </c>
      <c r="D357" t="s">
        <v>884</v>
      </c>
      <c r="E357" t="s">
        <v>884</v>
      </c>
      <c r="F357" t="s">
        <v>885</v>
      </c>
      <c r="G357" t="s">
        <v>885</v>
      </c>
      <c r="H357">
        <v>1</v>
      </c>
      <c r="I357" t="s">
        <v>593</v>
      </c>
      <c r="J357">
        <v>2010105</v>
      </c>
      <c r="K357" t="s">
        <v>853</v>
      </c>
      <c r="L357">
        <v>200000</v>
      </c>
      <c r="M357" t="s">
        <v>32</v>
      </c>
      <c r="O357" s="66">
        <v>6787</v>
      </c>
      <c r="P357" s="66">
        <v>2123.76</v>
      </c>
      <c r="Q357" t="s">
        <v>414</v>
      </c>
      <c r="R357" t="s">
        <v>585</v>
      </c>
      <c r="S357" t="e">
        <f>VLOOKUP(B357,中介结果明细表!$B$4:$E$6,8,FALSE)</f>
        <v>#N/A</v>
      </c>
    </row>
    <row r="358" hidden="1" spans="1:19">
      <c r="A358">
        <v>1235</v>
      </c>
      <c r="B358" s="67">
        <v>21000000267</v>
      </c>
      <c r="C358" t="s">
        <v>886</v>
      </c>
      <c r="D358" t="s">
        <v>887</v>
      </c>
      <c r="E358" t="s">
        <v>887</v>
      </c>
      <c r="F358" t="s">
        <v>885</v>
      </c>
      <c r="G358" t="s">
        <v>885</v>
      </c>
      <c r="H358">
        <v>1</v>
      </c>
      <c r="I358" t="s">
        <v>593</v>
      </c>
      <c r="J358">
        <v>2010601</v>
      </c>
      <c r="K358" t="s">
        <v>836</v>
      </c>
      <c r="L358">
        <v>200000</v>
      </c>
      <c r="M358" t="s">
        <v>32</v>
      </c>
      <c r="O358" s="66">
        <v>1766.98</v>
      </c>
      <c r="P358" s="66">
        <v>552.92</v>
      </c>
      <c r="Q358" t="s">
        <v>414</v>
      </c>
      <c r="R358" t="s">
        <v>585</v>
      </c>
      <c r="S358" t="e">
        <f>VLOOKUP(B358,中介结果明细表!$B$4:$E$6,8,FALSE)</f>
        <v>#N/A</v>
      </c>
    </row>
    <row r="359" hidden="1" spans="1:19">
      <c r="A359">
        <v>1235</v>
      </c>
      <c r="B359" s="67">
        <v>21000000268</v>
      </c>
      <c r="C359" t="s">
        <v>168</v>
      </c>
      <c r="D359" t="s">
        <v>888</v>
      </c>
      <c r="E359" t="s">
        <v>888</v>
      </c>
      <c r="F359" t="s">
        <v>885</v>
      </c>
      <c r="G359" t="s">
        <v>885</v>
      </c>
      <c r="H359">
        <v>1</v>
      </c>
      <c r="I359" t="s">
        <v>593</v>
      </c>
      <c r="J359">
        <v>2010105</v>
      </c>
      <c r="K359" t="s">
        <v>853</v>
      </c>
      <c r="L359">
        <v>200000</v>
      </c>
      <c r="M359" t="s">
        <v>32</v>
      </c>
      <c r="O359" s="66">
        <v>9807</v>
      </c>
      <c r="P359" s="66">
        <v>3068.77</v>
      </c>
      <c r="Q359" t="s">
        <v>414</v>
      </c>
      <c r="R359" t="s">
        <v>605</v>
      </c>
      <c r="S359" t="e">
        <f>VLOOKUP(B359,中介结果明细表!$B$4:$E$6,8,FALSE)</f>
        <v>#N/A</v>
      </c>
    </row>
    <row r="360" spans="1:19">
      <c r="A360">
        <v>1235</v>
      </c>
      <c r="B360" s="67">
        <v>21000000269</v>
      </c>
      <c r="C360" t="s">
        <v>140</v>
      </c>
      <c r="D360" t="s">
        <v>889</v>
      </c>
      <c r="E360" t="s">
        <v>889</v>
      </c>
      <c r="F360" t="s">
        <v>885</v>
      </c>
      <c r="G360" t="s">
        <v>885</v>
      </c>
      <c r="H360">
        <v>1</v>
      </c>
      <c r="I360" t="s">
        <v>593</v>
      </c>
      <c r="J360">
        <v>2010605</v>
      </c>
      <c r="K360" t="s">
        <v>836</v>
      </c>
      <c r="L360">
        <v>200000</v>
      </c>
      <c r="M360" t="s">
        <v>32</v>
      </c>
      <c r="O360" s="66">
        <v>1318</v>
      </c>
      <c r="P360" s="66">
        <v>412.41</v>
      </c>
      <c r="Q360" t="s">
        <v>414</v>
      </c>
      <c r="R360" t="s">
        <v>617</v>
      </c>
      <c r="S360" t="e">
        <f>VLOOKUP(B360,中介结果明细表!$B$4:$E$6,8,FALSE)</f>
        <v>#N/A</v>
      </c>
    </row>
    <row r="361" hidden="1" spans="1:19">
      <c r="A361">
        <v>1235</v>
      </c>
      <c r="B361" s="67">
        <v>21000000270</v>
      </c>
      <c r="C361" t="s">
        <v>113</v>
      </c>
      <c r="D361" t="s">
        <v>890</v>
      </c>
      <c r="E361" t="s">
        <v>890</v>
      </c>
      <c r="F361" t="s">
        <v>891</v>
      </c>
      <c r="G361" t="s">
        <v>891</v>
      </c>
      <c r="H361">
        <v>1</v>
      </c>
      <c r="I361" t="s">
        <v>593</v>
      </c>
      <c r="J361">
        <v>2010104</v>
      </c>
      <c r="K361" t="s">
        <v>853</v>
      </c>
      <c r="L361">
        <v>200000</v>
      </c>
      <c r="M361" t="s">
        <v>32</v>
      </c>
      <c r="O361" s="66">
        <v>6288</v>
      </c>
      <c r="P361" s="66">
        <v>1840.55</v>
      </c>
      <c r="Q361" t="s">
        <v>414</v>
      </c>
      <c r="R361" t="s">
        <v>859</v>
      </c>
      <c r="S361" t="e">
        <f>VLOOKUP(B361,中介结果明细表!$B$4:$E$6,8,FALSE)</f>
        <v>#N/A</v>
      </c>
    </row>
    <row r="362" hidden="1" spans="1:19">
      <c r="A362">
        <v>1235</v>
      </c>
      <c r="B362" s="67">
        <v>21000000271</v>
      </c>
      <c r="C362" t="s">
        <v>725</v>
      </c>
      <c r="D362" t="s">
        <v>878</v>
      </c>
      <c r="E362" t="s">
        <v>878</v>
      </c>
      <c r="F362" t="s">
        <v>892</v>
      </c>
      <c r="G362" t="s">
        <v>892</v>
      </c>
      <c r="H362">
        <v>1</v>
      </c>
      <c r="I362" t="s">
        <v>593</v>
      </c>
      <c r="J362">
        <v>2201002</v>
      </c>
      <c r="K362" t="s">
        <v>879</v>
      </c>
      <c r="L362">
        <v>200000</v>
      </c>
      <c r="M362" t="s">
        <v>32</v>
      </c>
      <c r="O362" s="66">
        <v>2504</v>
      </c>
      <c r="P362" s="66">
        <v>1127.63</v>
      </c>
      <c r="Q362" t="s">
        <v>414</v>
      </c>
      <c r="R362" t="s">
        <v>654</v>
      </c>
      <c r="S362" t="e">
        <f>VLOOKUP(B362,中介结果明细表!$B$4:$E$6,8,FALSE)</f>
        <v>#N/A</v>
      </c>
    </row>
    <row r="363" hidden="1" spans="1:19">
      <c r="A363">
        <v>1235</v>
      </c>
      <c r="B363" s="67">
        <v>21000000272</v>
      </c>
      <c r="C363" t="s">
        <v>113</v>
      </c>
      <c r="D363" t="s">
        <v>893</v>
      </c>
      <c r="E363" t="s">
        <v>893</v>
      </c>
      <c r="F363" t="s">
        <v>894</v>
      </c>
      <c r="G363" t="s">
        <v>894</v>
      </c>
      <c r="H363">
        <v>1</v>
      </c>
      <c r="I363" t="s">
        <v>593</v>
      </c>
      <c r="J363">
        <v>2010104</v>
      </c>
      <c r="K363" t="s">
        <v>821</v>
      </c>
      <c r="L363">
        <v>200000</v>
      </c>
      <c r="M363" t="s">
        <v>32</v>
      </c>
      <c r="O363" s="66">
        <v>0</v>
      </c>
      <c r="P363" s="66">
        <v>0</v>
      </c>
      <c r="Q363" t="s">
        <v>434</v>
      </c>
      <c r="R363" t="s">
        <v>609</v>
      </c>
      <c r="S363" t="e">
        <f>VLOOKUP(B363,中介结果明细表!$B$4:$E$6,8,FALSE)</f>
        <v>#N/A</v>
      </c>
    </row>
    <row r="364" hidden="1" spans="1:19">
      <c r="A364">
        <v>1235</v>
      </c>
      <c r="B364" s="67">
        <v>21000000273</v>
      </c>
      <c r="C364" t="s">
        <v>113</v>
      </c>
      <c r="D364" t="s">
        <v>893</v>
      </c>
      <c r="E364" t="s">
        <v>893</v>
      </c>
      <c r="F364" t="s">
        <v>894</v>
      </c>
      <c r="G364" t="s">
        <v>894</v>
      </c>
      <c r="H364">
        <v>1</v>
      </c>
      <c r="I364" t="s">
        <v>593</v>
      </c>
      <c r="J364">
        <v>2010104</v>
      </c>
      <c r="K364" t="s">
        <v>821</v>
      </c>
      <c r="L364">
        <v>200000</v>
      </c>
      <c r="M364" t="s">
        <v>32</v>
      </c>
      <c r="O364" s="66">
        <v>0</v>
      </c>
      <c r="P364" s="66">
        <v>0</v>
      </c>
      <c r="Q364" t="s">
        <v>434</v>
      </c>
      <c r="R364" t="s">
        <v>609</v>
      </c>
      <c r="S364" t="e">
        <f>VLOOKUP(B364,中介结果明细表!$B$4:$E$6,8,FALSE)</f>
        <v>#N/A</v>
      </c>
    </row>
    <row r="365" hidden="1" spans="1:19">
      <c r="A365">
        <v>1235</v>
      </c>
      <c r="B365" s="67">
        <v>21000000274</v>
      </c>
      <c r="C365" t="s">
        <v>113</v>
      </c>
      <c r="D365" t="s">
        <v>893</v>
      </c>
      <c r="E365" t="s">
        <v>893</v>
      </c>
      <c r="F365" t="s">
        <v>894</v>
      </c>
      <c r="G365" t="s">
        <v>894</v>
      </c>
      <c r="H365">
        <v>1</v>
      </c>
      <c r="I365" t="s">
        <v>593</v>
      </c>
      <c r="J365">
        <v>2010104</v>
      </c>
      <c r="K365" t="s">
        <v>821</v>
      </c>
      <c r="L365">
        <v>200000</v>
      </c>
      <c r="M365" t="s">
        <v>32</v>
      </c>
      <c r="O365" s="66">
        <v>0</v>
      </c>
      <c r="P365" s="66">
        <v>0</v>
      </c>
      <c r="Q365" t="s">
        <v>434</v>
      </c>
      <c r="R365" t="s">
        <v>609</v>
      </c>
      <c r="S365" t="e">
        <f>VLOOKUP(B365,中介结果明细表!$B$4:$E$6,8,FALSE)</f>
        <v>#N/A</v>
      </c>
    </row>
    <row r="366" hidden="1" spans="1:19">
      <c r="A366">
        <v>1235</v>
      </c>
      <c r="B366" s="67">
        <v>21000000275</v>
      </c>
      <c r="C366" t="s">
        <v>725</v>
      </c>
      <c r="D366" t="s">
        <v>878</v>
      </c>
      <c r="E366" t="s">
        <v>878</v>
      </c>
      <c r="F366" t="s">
        <v>894</v>
      </c>
      <c r="G366" t="s">
        <v>894</v>
      </c>
      <c r="H366">
        <v>1</v>
      </c>
      <c r="I366" t="s">
        <v>593</v>
      </c>
      <c r="J366">
        <v>2201002</v>
      </c>
      <c r="K366" t="s">
        <v>879</v>
      </c>
      <c r="L366">
        <v>200000</v>
      </c>
      <c r="M366" t="s">
        <v>32</v>
      </c>
      <c r="O366" s="66">
        <v>2504</v>
      </c>
      <c r="P366" s="66">
        <v>1127.63</v>
      </c>
      <c r="Q366" t="s">
        <v>414</v>
      </c>
      <c r="R366" t="s">
        <v>522</v>
      </c>
      <c r="S366" t="e">
        <f>VLOOKUP(B366,中介结果明细表!$B$4:$E$6,8,FALSE)</f>
        <v>#N/A</v>
      </c>
    </row>
    <row r="367" hidden="1" spans="1:19">
      <c r="A367">
        <v>1235</v>
      </c>
      <c r="B367" s="67">
        <v>21000000276</v>
      </c>
      <c r="C367" t="s">
        <v>113</v>
      </c>
      <c r="D367" t="s">
        <v>893</v>
      </c>
      <c r="E367" t="s">
        <v>893</v>
      </c>
      <c r="F367" t="s">
        <v>894</v>
      </c>
      <c r="G367" t="s">
        <v>894</v>
      </c>
      <c r="H367">
        <v>1</v>
      </c>
      <c r="I367" t="s">
        <v>593</v>
      </c>
      <c r="J367">
        <v>2010104</v>
      </c>
      <c r="K367" t="s">
        <v>821</v>
      </c>
      <c r="L367">
        <v>200000</v>
      </c>
      <c r="M367" t="s">
        <v>32</v>
      </c>
      <c r="O367" s="66">
        <v>0</v>
      </c>
      <c r="P367" s="66">
        <v>0</v>
      </c>
      <c r="Q367" t="s">
        <v>434</v>
      </c>
      <c r="R367" t="s">
        <v>609</v>
      </c>
      <c r="S367" t="e">
        <f>VLOOKUP(B367,中介结果明细表!$B$4:$E$6,8,FALSE)</f>
        <v>#N/A</v>
      </c>
    </row>
    <row r="368" hidden="1" spans="1:19">
      <c r="A368">
        <v>1235</v>
      </c>
      <c r="B368" s="67">
        <v>21000000277</v>
      </c>
      <c r="C368" t="s">
        <v>895</v>
      </c>
      <c r="D368" t="s">
        <v>896</v>
      </c>
      <c r="E368" t="s">
        <v>896</v>
      </c>
      <c r="F368" t="s">
        <v>894</v>
      </c>
      <c r="G368" t="s">
        <v>894</v>
      </c>
      <c r="H368">
        <v>1</v>
      </c>
      <c r="I368" t="s">
        <v>593</v>
      </c>
      <c r="J368">
        <v>24230</v>
      </c>
      <c r="K368" t="s">
        <v>897</v>
      </c>
      <c r="L368">
        <v>200000</v>
      </c>
      <c r="M368" t="s">
        <v>32</v>
      </c>
      <c r="O368" s="66">
        <v>0</v>
      </c>
      <c r="P368" s="66">
        <v>0</v>
      </c>
      <c r="Q368" t="s">
        <v>434</v>
      </c>
      <c r="R368" t="s">
        <v>506</v>
      </c>
      <c r="S368" t="e">
        <f>VLOOKUP(B368,中介结果明细表!$B$4:$E$6,8,FALSE)</f>
        <v>#N/A</v>
      </c>
    </row>
    <row r="369" hidden="1" spans="1:19">
      <c r="A369">
        <v>1235</v>
      </c>
      <c r="B369" s="67">
        <v>21000000278</v>
      </c>
      <c r="C369" t="s">
        <v>898</v>
      </c>
      <c r="D369" t="s">
        <v>899</v>
      </c>
      <c r="E369" t="s">
        <v>899</v>
      </c>
      <c r="F369" t="s">
        <v>894</v>
      </c>
      <c r="G369" t="s">
        <v>894</v>
      </c>
      <c r="H369">
        <v>1</v>
      </c>
      <c r="I369" t="s">
        <v>593</v>
      </c>
      <c r="J369">
        <v>2010402</v>
      </c>
      <c r="K369" t="s">
        <v>900</v>
      </c>
      <c r="L369">
        <v>200000</v>
      </c>
      <c r="M369" t="s">
        <v>32</v>
      </c>
      <c r="O369" s="66">
        <v>0</v>
      </c>
      <c r="P369" s="66">
        <v>0</v>
      </c>
      <c r="Q369" t="s">
        <v>434</v>
      </c>
      <c r="R369" t="s">
        <v>609</v>
      </c>
      <c r="S369" t="e">
        <f>VLOOKUP(B369,中介结果明细表!$B$4:$E$6,8,FALSE)</f>
        <v>#N/A</v>
      </c>
    </row>
    <row r="370" hidden="1" spans="1:19">
      <c r="A370">
        <v>1235</v>
      </c>
      <c r="B370" s="67">
        <v>21000000279</v>
      </c>
      <c r="C370" t="s">
        <v>898</v>
      </c>
      <c r="D370" t="s">
        <v>899</v>
      </c>
      <c r="E370" t="s">
        <v>899</v>
      </c>
      <c r="F370" t="s">
        <v>894</v>
      </c>
      <c r="G370" t="s">
        <v>894</v>
      </c>
      <c r="H370">
        <v>1</v>
      </c>
      <c r="I370" t="s">
        <v>593</v>
      </c>
      <c r="J370">
        <v>2010402</v>
      </c>
      <c r="K370" t="s">
        <v>900</v>
      </c>
      <c r="L370">
        <v>200000</v>
      </c>
      <c r="M370" t="s">
        <v>32</v>
      </c>
      <c r="O370" s="66">
        <v>0</v>
      </c>
      <c r="P370" s="66">
        <v>0</v>
      </c>
      <c r="Q370" t="s">
        <v>434</v>
      </c>
      <c r="R370" t="s">
        <v>609</v>
      </c>
      <c r="S370" t="e">
        <f>VLOOKUP(B370,中介结果明细表!$B$4:$E$6,8,FALSE)</f>
        <v>#N/A</v>
      </c>
    </row>
    <row r="371" hidden="1" spans="1:19">
      <c r="A371">
        <v>1235</v>
      </c>
      <c r="B371" s="67">
        <v>21000000280</v>
      </c>
      <c r="C371" t="s">
        <v>898</v>
      </c>
      <c r="D371" t="s">
        <v>899</v>
      </c>
      <c r="E371" t="s">
        <v>899</v>
      </c>
      <c r="F371" t="s">
        <v>894</v>
      </c>
      <c r="G371" t="s">
        <v>894</v>
      </c>
      <c r="H371">
        <v>1</v>
      </c>
      <c r="I371" t="s">
        <v>593</v>
      </c>
      <c r="J371">
        <v>2010402</v>
      </c>
      <c r="K371" t="s">
        <v>900</v>
      </c>
      <c r="L371">
        <v>200000</v>
      </c>
      <c r="M371" t="s">
        <v>32</v>
      </c>
      <c r="O371" s="66">
        <v>0</v>
      </c>
      <c r="P371" s="66">
        <v>0</v>
      </c>
      <c r="Q371" t="s">
        <v>434</v>
      </c>
      <c r="R371" t="s">
        <v>609</v>
      </c>
      <c r="S371" t="e">
        <f>VLOOKUP(B371,中介结果明细表!$B$4:$E$6,8,FALSE)</f>
        <v>#N/A</v>
      </c>
    </row>
    <row r="372" hidden="1" spans="1:19">
      <c r="A372">
        <v>1235</v>
      </c>
      <c r="B372" s="67">
        <v>21000000281</v>
      </c>
      <c r="C372" t="s">
        <v>113</v>
      </c>
      <c r="D372" t="s">
        <v>901</v>
      </c>
      <c r="E372" t="s">
        <v>901</v>
      </c>
      <c r="F372" t="s">
        <v>902</v>
      </c>
      <c r="G372" t="s">
        <v>902</v>
      </c>
      <c r="H372">
        <v>1</v>
      </c>
      <c r="I372" t="s">
        <v>593</v>
      </c>
      <c r="J372">
        <v>2010104</v>
      </c>
      <c r="K372" t="s">
        <v>821</v>
      </c>
      <c r="L372">
        <v>200000</v>
      </c>
      <c r="M372" t="s">
        <v>32</v>
      </c>
      <c r="O372" s="66">
        <v>5321</v>
      </c>
      <c r="P372" s="66">
        <v>2525.26</v>
      </c>
      <c r="Q372" t="s">
        <v>414</v>
      </c>
      <c r="R372" t="s">
        <v>585</v>
      </c>
      <c r="S372" t="e">
        <f>VLOOKUP(B372,中介结果明细表!$B$4:$E$6,8,FALSE)</f>
        <v>#N/A</v>
      </c>
    </row>
    <row r="373" hidden="1" spans="1:19">
      <c r="A373">
        <v>1235</v>
      </c>
      <c r="B373" s="67">
        <v>21000000282</v>
      </c>
      <c r="C373" t="s">
        <v>113</v>
      </c>
      <c r="D373" t="s">
        <v>901</v>
      </c>
      <c r="E373" t="s">
        <v>901</v>
      </c>
      <c r="F373" t="s">
        <v>902</v>
      </c>
      <c r="G373" t="s">
        <v>902</v>
      </c>
      <c r="H373">
        <v>1</v>
      </c>
      <c r="I373" t="s">
        <v>593</v>
      </c>
      <c r="J373">
        <v>2010104</v>
      </c>
      <c r="K373" t="s">
        <v>821</v>
      </c>
      <c r="L373">
        <v>200000</v>
      </c>
      <c r="M373" t="s">
        <v>32</v>
      </c>
      <c r="O373" s="66">
        <v>5321</v>
      </c>
      <c r="P373" s="66">
        <v>2525.26</v>
      </c>
      <c r="Q373" t="s">
        <v>414</v>
      </c>
      <c r="R373" t="s">
        <v>605</v>
      </c>
      <c r="S373" t="e">
        <f>VLOOKUP(B373,中介结果明细表!$B$4:$E$6,8,FALSE)</f>
        <v>#N/A</v>
      </c>
    </row>
    <row r="374" hidden="1" spans="1:19">
      <c r="A374">
        <v>1235</v>
      </c>
      <c r="B374" s="67">
        <v>21000000283</v>
      </c>
      <c r="C374" t="s">
        <v>113</v>
      </c>
      <c r="D374" t="s">
        <v>901</v>
      </c>
      <c r="E374" t="s">
        <v>901</v>
      </c>
      <c r="F374" t="s">
        <v>902</v>
      </c>
      <c r="G374" t="s">
        <v>902</v>
      </c>
      <c r="H374">
        <v>1</v>
      </c>
      <c r="I374" t="s">
        <v>593</v>
      </c>
      <c r="J374">
        <v>2010104</v>
      </c>
      <c r="K374" t="s">
        <v>821</v>
      </c>
      <c r="L374">
        <v>200000</v>
      </c>
      <c r="M374" t="s">
        <v>32</v>
      </c>
      <c r="O374" s="66">
        <v>5321</v>
      </c>
      <c r="P374" s="66">
        <v>2525.26</v>
      </c>
      <c r="Q374" t="s">
        <v>414</v>
      </c>
      <c r="R374" t="s">
        <v>859</v>
      </c>
      <c r="S374" t="e">
        <f>VLOOKUP(B374,中介结果明细表!$B$4:$E$6,8,FALSE)</f>
        <v>#N/A</v>
      </c>
    </row>
    <row r="375" hidden="1" spans="1:19">
      <c r="A375">
        <v>1235</v>
      </c>
      <c r="B375" s="67">
        <v>21000000284</v>
      </c>
      <c r="C375" t="s">
        <v>113</v>
      </c>
      <c r="D375" t="s">
        <v>901</v>
      </c>
      <c r="E375" t="s">
        <v>901</v>
      </c>
      <c r="F375" t="s">
        <v>902</v>
      </c>
      <c r="G375" t="s">
        <v>902</v>
      </c>
      <c r="H375">
        <v>1</v>
      </c>
      <c r="I375" t="s">
        <v>593</v>
      </c>
      <c r="J375">
        <v>2010104</v>
      </c>
      <c r="K375" t="s">
        <v>821</v>
      </c>
      <c r="L375">
        <v>200000</v>
      </c>
      <c r="M375" t="s">
        <v>32</v>
      </c>
      <c r="O375" s="66">
        <v>5321</v>
      </c>
      <c r="P375" s="66">
        <v>2525.26</v>
      </c>
      <c r="Q375" t="s">
        <v>414</v>
      </c>
      <c r="R375" t="s">
        <v>585</v>
      </c>
      <c r="S375" t="e">
        <f>VLOOKUP(B375,中介结果明细表!$B$4:$E$6,8,FALSE)</f>
        <v>#N/A</v>
      </c>
    </row>
    <row r="376" hidden="1" spans="1:19">
      <c r="A376">
        <v>1235</v>
      </c>
      <c r="B376" s="67">
        <v>21000000285</v>
      </c>
      <c r="C376" t="s">
        <v>113</v>
      </c>
      <c r="D376" t="s">
        <v>901</v>
      </c>
      <c r="E376" t="s">
        <v>901</v>
      </c>
      <c r="F376" t="s">
        <v>902</v>
      </c>
      <c r="G376" t="s">
        <v>902</v>
      </c>
      <c r="H376">
        <v>1</v>
      </c>
      <c r="I376" t="s">
        <v>593</v>
      </c>
      <c r="J376">
        <v>2010104</v>
      </c>
      <c r="K376" t="s">
        <v>821</v>
      </c>
      <c r="L376">
        <v>200000</v>
      </c>
      <c r="M376" t="s">
        <v>32</v>
      </c>
      <c r="O376" s="66">
        <v>5321</v>
      </c>
      <c r="P376" s="66">
        <v>2525.26</v>
      </c>
      <c r="Q376" t="s">
        <v>414</v>
      </c>
      <c r="R376" t="s">
        <v>642</v>
      </c>
      <c r="S376" t="e">
        <f>VLOOKUP(B376,中介结果明细表!$B$4:$E$6,8,FALSE)</f>
        <v>#N/A</v>
      </c>
    </row>
    <row r="377" hidden="1" spans="1:19">
      <c r="A377">
        <v>1235</v>
      </c>
      <c r="B377" s="67">
        <v>21000000286</v>
      </c>
      <c r="C377" t="s">
        <v>682</v>
      </c>
      <c r="D377" t="s">
        <v>903</v>
      </c>
      <c r="E377" t="s">
        <v>903</v>
      </c>
      <c r="F377" t="s">
        <v>904</v>
      </c>
      <c r="G377" t="s">
        <v>904</v>
      </c>
      <c r="H377">
        <v>1</v>
      </c>
      <c r="I377" t="s">
        <v>593</v>
      </c>
      <c r="J377">
        <v>20204</v>
      </c>
      <c r="K377" t="s">
        <v>905</v>
      </c>
      <c r="L377">
        <v>200000</v>
      </c>
      <c r="M377" t="s">
        <v>32</v>
      </c>
      <c r="O377" s="66">
        <v>21039.82</v>
      </c>
      <c r="P377" s="66">
        <v>13556.65</v>
      </c>
      <c r="Q377" t="s">
        <v>414</v>
      </c>
      <c r="R377" t="s">
        <v>859</v>
      </c>
      <c r="S377" t="e">
        <f>VLOOKUP(B377,中介结果明细表!$B$4:$E$6,8,FALSE)</f>
        <v>#N/A</v>
      </c>
    </row>
    <row r="378" hidden="1" spans="1:19">
      <c r="A378">
        <v>1235</v>
      </c>
      <c r="B378" s="67">
        <v>21000000287</v>
      </c>
      <c r="C378" t="s">
        <v>906</v>
      </c>
      <c r="D378" t="s">
        <v>907</v>
      </c>
      <c r="E378" t="s">
        <v>907</v>
      </c>
      <c r="F378" t="s">
        <v>904</v>
      </c>
      <c r="G378" t="s">
        <v>904</v>
      </c>
      <c r="H378">
        <v>1</v>
      </c>
      <c r="I378" t="s">
        <v>593</v>
      </c>
      <c r="J378">
        <v>210040202</v>
      </c>
      <c r="K378" t="s">
        <v>908</v>
      </c>
      <c r="L378">
        <v>200000</v>
      </c>
      <c r="M378" t="s">
        <v>32</v>
      </c>
      <c r="O378" s="66">
        <v>14865.49</v>
      </c>
      <c r="P378" s="66">
        <v>13396.83</v>
      </c>
      <c r="Q378" t="s">
        <v>414</v>
      </c>
      <c r="R378" t="s">
        <v>447</v>
      </c>
      <c r="S378" t="e">
        <f>VLOOKUP(B378,中介结果明细表!$B$4:$E$6,8,FALSE)</f>
        <v>#N/A</v>
      </c>
    </row>
    <row r="379" hidden="1" spans="1:19">
      <c r="A379">
        <v>1235</v>
      </c>
      <c r="B379" s="67">
        <v>21000000288</v>
      </c>
      <c r="C379" t="s">
        <v>909</v>
      </c>
      <c r="D379" t="s">
        <v>910</v>
      </c>
      <c r="E379" t="s">
        <v>910</v>
      </c>
      <c r="F379" t="s">
        <v>904</v>
      </c>
      <c r="G379" t="s">
        <v>904</v>
      </c>
      <c r="H379">
        <v>1</v>
      </c>
      <c r="I379" t="s">
        <v>796</v>
      </c>
      <c r="J379">
        <v>2320901</v>
      </c>
      <c r="K379" t="s">
        <v>908</v>
      </c>
      <c r="L379">
        <v>200000</v>
      </c>
      <c r="M379" t="s">
        <v>32</v>
      </c>
      <c r="O379" s="66">
        <v>5993.39</v>
      </c>
      <c r="P379" s="66">
        <v>3861.74</v>
      </c>
      <c r="Q379" t="s">
        <v>414</v>
      </c>
      <c r="R379" t="s">
        <v>447</v>
      </c>
      <c r="S379" t="e">
        <f>VLOOKUP(B379,中介结果明细表!$B$4:$E$6,8,FALSE)</f>
        <v>#N/A</v>
      </c>
    </row>
    <row r="380" hidden="1" spans="1:19">
      <c r="A380">
        <v>1235</v>
      </c>
      <c r="B380" s="67">
        <v>21000000289</v>
      </c>
      <c r="C380" t="s">
        <v>906</v>
      </c>
      <c r="D380" t="s">
        <v>907</v>
      </c>
      <c r="E380" t="s">
        <v>907</v>
      </c>
      <c r="F380" t="s">
        <v>904</v>
      </c>
      <c r="G380" t="s">
        <v>904</v>
      </c>
      <c r="H380">
        <v>1</v>
      </c>
      <c r="I380" t="s">
        <v>593</v>
      </c>
      <c r="J380">
        <v>210040202</v>
      </c>
      <c r="K380" t="s">
        <v>908</v>
      </c>
      <c r="L380">
        <v>200000</v>
      </c>
      <c r="M380" t="s">
        <v>32</v>
      </c>
      <c r="O380" s="66">
        <v>14865.49</v>
      </c>
      <c r="P380" s="66">
        <v>13396.83</v>
      </c>
      <c r="Q380" t="s">
        <v>414</v>
      </c>
      <c r="R380" t="s">
        <v>447</v>
      </c>
      <c r="S380" t="e">
        <f>VLOOKUP(B380,中介结果明细表!$B$4:$E$6,8,FALSE)</f>
        <v>#N/A</v>
      </c>
    </row>
    <row r="381" hidden="1" spans="1:19">
      <c r="A381">
        <v>1235</v>
      </c>
      <c r="B381" s="67">
        <v>21000000290</v>
      </c>
      <c r="C381" t="s">
        <v>239</v>
      </c>
      <c r="D381" t="s">
        <v>911</v>
      </c>
      <c r="E381" t="s">
        <v>911</v>
      </c>
      <c r="F381" t="s">
        <v>904</v>
      </c>
      <c r="G381" t="s">
        <v>904</v>
      </c>
      <c r="H381">
        <v>1</v>
      </c>
      <c r="I381" t="s">
        <v>593</v>
      </c>
      <c r="J381">
        <v>20204</v>
      </c>
      <c r="K381" t="s">
        <v>912</v>
      </c>
      <c r="L381">
        <v>200000</v>
      </c>
      <c r="M381" t="s">
        <v>32</v>
      </c>
      <c r="O381" s="66">
        <v>25614.6</v>
      </c>
      <c r="P381" s="66">
        <v>16504.34</v>
      </c>
      <c r="Q381" t="s">
        <v>414</v>
      </c>
      <c r="R381" t="s">
        <v>859</v>
      </c>
      <c r="S381" t="e">
        <f>VLOOKUP(B381,中介结果明细表!$B$4:$E$6,8,FALSE)</f>
        <v>#N/A</v>
      </c>
    </row>
    <row r="382" hidden="1" spans="1:19">
      <c r="A382">
        <v>1235</v>
      </c>
      <c r="B382" s="67">
        <v>21000000291</v>
      </c>
      <c r="C382" t="s">
        <v>913</v>
      </c>
      <c r="D382" t="s">
        <v>914</v>
      </c>
      <c r="E382" t="s">
        <v>914</v>
      </c>
      <c r="F382" t="s">
        <v>904</v>
      </c>
      <c r="G382" t="s">
        <v>904</v>
      </c>
      <c r="H382">
        <v>1</v>
      </c>
      <c r="I382" t="s">
        <v>593</v>
      </c>
      <c r="J382">
        <v>2101803</v>
      </c>
      <c r="K382" t="s">
        <v>915</v>
      </c>
      <c r="L382">
        <v>200000</v>
      </c>
      <c r="M382" t="s">
        <v>32</v>
      </c>
      <c r="O382" s="66">
        <v>15794.29</v>
      </c>
      <c r="P382" s="66">
        <v>13453.66</v>
      </c>
      <c r="Q382" t="s">
        <v>414</v>
      </c>
      <c r="R382" t="s">
        <v>916</v>
      </c>
      <c r="S382" t="e">
        <f>VLOOKUP(B382,中介结果明细表!$B$4:$E$6,8,FALSE)</f>
        <v>#N/A</v>
      </c>
    </row>
    <row r="383" hidden="1" spans="1:19">
      <c r="A383">
        <v>1235</v>
      </c>
      <c r="B383" s="67">
        <v>21000000292</v>
      </c>
      <c r="C383" t="s">
        <v>913</v>
      </c>
      <c r="D383" t="s">
        <v>917</v>
      </c>
      <c r="E383" t="s">
        <v>917</v>
      </c>
      <c r="F383" t="s">
        <v>904</v>
      </c>
      <c r="G383" t="s">
        <v>904</v>
      </c>
      <c r="H383">
        <v>1</v>
      </c>
      <c r="I383" t="s">
        <v>593</v>
      </c>
      <c r="J383">
        <v>2101803</v>
      </c>
      <c r="K383" t="s">
        <v>915</v>
      </c>
      <c r="L383">
        <v>200000</v>
      </c>
      <c r="M383" t="s">
        <v>32</v>
      </c>
      <c r="O383" s="66">
        <v>10317</v>
      </c>
      <c r="P383" s="66">
        <v>8788.08</v>
      </c>
      <c r="Q383" t="s">
        <v>414</v>
      </c>
      <c r="R383" t="s">
        <v>916</v>
      </c>
      <c r="S383" t="e">
        <f>VLOOKUP(B383,中介结果明细表!$B$4:$E$6,8,FALSE)</f>
        <v>#N/A</v>
      </c>
    </row>
    <row r="384" hidden="1" spans="1:19">
      <c r="A384">
        <v>1235</v>
      </c>
      <c r="B384" s="67">
        <v>21000000293</v>
      </c>
      <c r="C384" t="s">
        <v>97</v>
      </c>
      <c r="D384" t="s">
        <v>918</v>
      </c>
      <c r="E384" t="s">
        <v>918</v>
      </c>
      <c r="F384" t="s">
        <v>919</v>
      </c>
      <c r="G384" t="s">
        <v>919</v>
      </c>
      <c r="H384">
        <v>1</v>
      </c>
      <c r="I384" t="s">
        <v>593</v>
      </c>
      <c r="J384">
        <v>2010601</v>
      </c>
      <c r="K384" t="s">
        <v>912</v>
      </c>
      <c r="L384">
        <v>200000</v>
      </c>
      <c r="M384" t="s">
        <v>32</v>
      </c>
      <c r="O384" s="66">
        <v>2130</v>
      </c>
      <c r="P384" s="66">
        <v>1183.03</v>
      </c>
      <c r="Q384" t="s">
        <v>414</v>
      </c>
      <c r="R384" t="s">
        <v>617</v>
      </c>
      <c r="S384" t="e">
        <f>VLOOKUP(B384,中介结果明细表!$B$4:$E$6,8,FALSE)</f>
        <v>#N/A</v>
      </c>
    </row>
    <row r="385" hidden="1" spans="1:19">
      <c r="A385">
        <v>1235</v>
      </c>
      <c r="B385" s="67">
        <v>21000000294</v>
      </c>
      <c r="C385" t="s">
        <v>97</v>
      </c>
      <c r="D385" t="s">
        <v>920</v>
      </c>
      <c r="E385" t="s">
        <v>920</v>
      </c>
      <c r="F385" t="s">
        <v>919</v>
      </c>
      <c r="G385" t="s">
        <v>919</v>
      </c>
      <c r="H385">
        <v>1</v>
      </c>
      <c r="I385" t="s">
        <v>593</v>
      </c>
      <c r="J385">
        <v>2010601</v>
      </c>
      <c r="K385" t="s">
        <v>821</v>
      </c>
      <c r="L385">
        <v>200000</v>
      </c>
      <c r="M385" t="s">
        <v>32</v>
      </c>
      <c r="O385" s="66">
        <v>5998</v>
      </c>
      <c r="P385" s="66">
        <v>3331.38</v>
      </c>
      <c r="Q385" t="s">
        <v>414</v>
      </c>
      <c r="R385" t="s">
        <v>859</v>
      </c>
      <c r="S385" t="e">
        <f>VLOOKUP(B385,中介结果明细表!$B$4:$E$6,8,FALSE)</f>
        <v>#N/A</v>
      </c>
    </row>
    <row r="386" hidden="1" spans="1:19">
      <c r="A386">
        <v>1235</v>
      </c>
      <c r="B386" s="67">
        <v>21000000295</v>
      </c>
      <c r="C386" t="s">
        <v>97</v>
      </c>
      <c r="D386" t="s">
        <v>920</v>
      </c>
      <c r="E386" t="s">
        <v>920</v>
      </c>
      <c r="F386" t="s">
        <v>919</v>
      </c>
      <c r="G386" t="s">
        <v>919</v>
      </c>
      <c r="H386">
        <v>1</v>
      </c>
      <c r="I386" t="s">
        <v>593</v>
      </c>
      <c r="J386">
        <v>2010601</v>
      </c>
      <c r="K386" t="s">
        <v>853</v>
      </c>
      <c r="L386">
        <v>200000</v>
      </c>
      <c r="M386" t="s">
        <v>32</v>
      </c>
      <c r="O386" s="66">
        <v>0</v>
      </c>
      <c r="P386" s="66">
        <v>0</v>
      </c>
      <c r="Q386" t="s">
        <v>434</v>
      </c>
      <c r="R386" t="s">
        <v>609</v>
      </c>
      <c r="S386" t="e">
        <f>VLOOKUP(B386,中介结果明细表!$B$4:$E$6,8,FALSE)</f>
        <v>#N/A</v>
      </c>
    </row>
    <row r="387" hidden="1" spans="1:19">
      <c r="A387">
        <v>1235</v>
      </c>
      <c r="B387" s="67">
        <v>21000000296</v>
      </c>
      <c r="C387" t="s">
        <v>97</v>
      </c>
      <c r="D387" t="s">
        <v>920</v>
      </c>
      <c r="E387" t="s">
        <v>920</v>
      </c>
      <c r="F387" t="s">
        <v>919</v>
      </c>
      <c r="G387" t="s">
        <v>919</v>
      </c>
      <c r="H387">
        <v>1</v>
      </c>
      <c r="I387" t="s">
        <v>593</v>
      </c>
      <c r="J387">
        <v>2010601</v>
      </c>
      <c r="K387" t="s">
        <v>853</v>
      </c>
      <c r="L387">
        <v>200000</v>
      </c>
      <c r="M387" t="s">
        <v>32</v>
      </c>
      <c r="O387" s="66">
        <v>5998</v>
      </c>
      <c r="P387" s="66">
        <v>3331.38</v>
      </c>
      <c r="Q387" t="s">
        <v>414</v>
      </c>
      <c r="R387" t="s">
        <v>605</v>
      </c>
      <c r="S387" t="e">
        <f>VLOOKUP(B387,中介结果明细表!$B$4:$E$6,8,FALSE)</f>
        <v>#N/A</v>
      </c>
    </row>
    <row r="388" hidden="1" spans="1:19">
      <c r="A388">
        <v>1235</v>
      </c>
      <c r="B388" s="67">
        <v>21000000297</v>
      </c>
      <c r="C388" t="s">
        <v>97</v>
      </c>
      <c r="D388" t="s">
        <v>921</v>
      </c>
      <c r="E388" t="s">
        <v>921</v>
      </c>
      <c r="F388" t="s">
        <v>919</v>
      </c>
      <c r="G388" t="s">
        <v>919</v>
      </c>
      <c r="H388">
        <v>1</v>
      </c>
      <c r="I388" t="s">
        <v>593</v>
      </c>
      <c r="J388">
        <v>2010601</v>
      </c>
      <c r="K388" t="s">
        <v>853</v>
      </c>
      <c r="L388">
        <v>200000</v>
      </c>
      <c r="M388" t="s">
        <v>32</v>
      </c>
      <c r="O388" s="66">
        <v>2233</v>
      </c>
      <c r="P388" s="66">
        <v>1240.25</v>
      </c>
      <c r="Q388" t="s">
        <v>414</v>
      </c>
      <c r="R388" t="s">
        <v>605</v>
      </c>
      <c r="S388" t="e">
        <f>VLOOKUP(B388,中介结果明细表!$B$4:$E$6,8,FALSE)</f>
        <v>#N/A</v>
      </c>
    </row>
    <row r="389" hidden="1" spans="1:19">
      <c r="A389">
        <v>1235</v>
      </c>
      <c r="B389" s="67">
        <v>21000000298</v>
      </c>
      <c r="C389" t="s">
        <v>97</v>
      </c>
      <c r="D389" t="s">
        <v>921</v>
      </c>
      <c r="E389" t="s">
        <v>921</v>
      </c>
      <c r="F389" t="s">
        <v>919</v>
      </c>
      <c r="G389" t="s">
        <v>919</v>
      </c>
      <c r="H389">
        <v>1</v>
      </c>
      <c r="I389" t="s">
        <v>593</v>
      </c>
      <c r="J389">
        <v>2010601</v>
      </c>
      <c r="K389" t="s">
        <v>853</v>
      </c>
      <c r="L389">
        <v>200000</v>
      </c>
      <c r="M389" t="s">
        <v>32</v>
      </c>
      <c r="O389" s="66">
        <v>2233</v>
      </c>
      <c r="P389" s="66">
        <v>1240.25</v>
      </c>
      <c r="Q389" t="s">
        <v>414</v>
      </c>
      <c r="R389" t="s">
        <v>617</v>
      </c>
      <c r="S389" t="e">
        <f>VLOOKUP(B389,中介结果明细表!$B$4:$E$6,8,FALSE)</f>
        <v>#N/A</v>
      </c>
    </row>
    <row r="390" hidden="1" spans="1:19">
      <c r="A390">
        <v>1235</v>
      </c>
      <c r="B390" s="67">
        <v>21000000299</v>
      </c>
      <c r="C390" t="s">
        <v>725</v>
      </c>
      <c r="D390" t="s">
        <v>922</v>
      </c>
      <c r="E390" t="s">
        <v>922</v>
      </c>
      <c r="F390" t="s">
        <v>923</v>
      </c>
      <c r="G390" t="s">
        <v>923</v>
      </c>
      <c r="H390">
        <v>1</v>
      </c>
      <c r="I390" t="s">
        <v>593</v>
      </c>
      <c r="J390">
        <v>2201002</v>
      </c>
      <c r="K390" t="s">
        <v>924</v>
      </c>
      <c r="L390">
        <v>200000</v>
      </c>
      <c r="M390" t="s">
        <v>32</v>
      </c>
      <c r="O390" s="66">
        <v>6199</v>
      </c>
      <c r="P390" s="66">
        <v>3994.22</v>
      </c>
      <c r="Q390" t="s">
        <v>414</v>
      </c>
      <c r="R390" t="s">
        <v>585</v>
      </c>
      <c r="S390" t="e">
        <f>VLOOKUP(B390,中介结果明细表!$B$4:$E$6,8,FALSE)</f>
        <v>#N/A</v>
      </c>
    </row>
    <row r="391" hidden="1" spans="1:19">
      <c r="A391">
        <v>1235</v>
      </c>
      <c r="B391" s="67">
        <v>21000000300</v>
      </c>
      <c r="C391" t="s">
        <v>725</v>
      </c>
      <c r="D391" t="s">
        <v>922</v>
      </c>
      <c r="E391" t="s">
        <v>922</v>
      </c>
      <c r="F391" t="s">
        <v>923</v>
      </c>
      <c r="G391" t="s">
        <v>923</v>
      </c>
      <c r="H391">
        <v>1</v>
      </c>
      <c r="I391" t="s">
        <v>593</v>
      </c>
      <c r="J391">
        <v>2201002</v>
      </c>
      <c r="K391" t="s">
        <v>924</v>
      </c>
      <c r="L391">
        <v>200000</v>
      </c>
      <c r="M391" t="s">
        <v>32</v>
      </c>
      <c r="O391" s="66">
        <v>6199</v>
      </c>
      <c r="P391" s="66">
        <v>3994.22</v>
      </c>
      <c r="Q391" t="s">
        <v>414</v>
      </c>
      <c r="R391" t="s">
        <v>585</v>
      </c>
      <c r="S391" t="e">
        <f>VLOOKUP(B391,中介结果明细表!$B$4:$E$6,8,FALSE)</f>
        <v>#N/A</v>
      </c>
    </row>
    <row r="392" hidden="1" spans="1:19">
      <c r="A392">
        <v>1235</v>
      </c>
      <c r="B392" s="67">
        <v>21000000301</v>
      </c>
      <c r="C392" t="s">
        <v>725</v>
      </c>
      <c r="D392" t="s">
        <v>925</v>
      </c>
      <c r="E392" t="s">
        <v>925</v>
      </c>
      <c r="F392" t="s">
        <v>923</v>
      </c>
      <c r="G392" t="s">
        <v>923</v>
      </c>
      <c r="H392">
        <v>1</v>
      </c>
      <c r="I392" t="s">
        <v>593</v>
      </c>
      <c r="J392">
        <v>2201002</v>
      </c>
      <c r="K392" t="s">
        <v>924</v>
      </c>
      <c r="L392">
        <v>200000</v>
      </c>
      <c r="M392" t="s">
        <v>32</v>
      </c>
      <c r="O392" s="66">
        <v>0</v>
      </c>
      <c r="P392" s="66">
        <v>0</v>
      </c>
      <c r="Q392" t="s">
        <v>434</v>
      </c>
      <c r="R392" t="s">
        <v>609</v>
      </c>
      <c r="S392" t="e">
        <f>VLOOKUP(B392,中介结果明细表!$B$4:$E$6,8,FALSE)</f>
        <v>#N/A</v>
      </c>
    </row>
    <row r="393" hidden="1" spans="1:19">
      <c r="A393">
        <v>1235</v>
      </c>
      <c r="B393" s="67">
        <v>21000000302</v>
      </c>
      <c r="C393" t="s">
        <v>725</v>
      </c>
      <c r="D393" t="s">
        <v>925</v>
      </c>
      <c r="E393" t="s">
        <v>925</v>
      </c>
      <c r="F393" t="s">
        <v>923</v>
      </c>
      <c r="G393" t="s">
        <v>923</v>
      </c>
      <c r="H393">
        <v>1</v>
      </c>
      <c r="I393" t="s">
        <v>593</v>
      </c>
      <c r="J393">
        <v>2201002</v>
      </c>
      <c r="K393" t="s">
        <v>924</v>
      </c>
      <c r="L393">
        <v>200000</v>
      </c>
      <c r="M393" t="s">
        <v>32</v>
      </c>
      <c r="O393" s="66">
        <v>0</v>
      </c>
      <c r="P393" s="66">
        <v>0</v>
      </c>
      <c r="Q393" t="s">
        <v>434</v>
      </c>
      <c r="R393" t="s">
        <v>609</v>
      </c>
      <c r="S393" t="e">
        <f>VLOOKUP(B393,中介结果明细表!$B$4:$E$6,8,FALSE)</f>
        <v>#N/A</v>
      </c>
    </row>
    <row r="394" hidden="1" spans="1:19">
      <c r="A394">
        <v>1235</v>
      </c>
      <c r="B394" s="67">
        <v>21000000303</v>
      </c>
      <c r="C394" t="s">
        <v>725</v>
      </c>
      <c r="D394" t="s">
        <v>925</v>
      </c>
      <c r="E394" t="s">
        <v>925</v>
      </c>
      <c r="F394" t="s">
        <v>923</v>
      </c>
      <c r="G394" t="s">
        <v>923</v>
      </c>
      <c r="H394">
        <v>1</v>
      </c>
      <c r="I394" t="s">
        <v>593</v>
      </c>
      <c r="J394">
        <v>2201002</v>
      </c>
      <c r="K394" t="s">
        <v>924</v>
      </c>
      <c r="L394">
        <v>200000</v>
      </c>
      <c r="M394" t="s">
        <v>32</v>
      </c>
      <c r="O394" s="66">
        <v>0</v>
      </c>
      <c r="P394" s="66">
        <v>0</v>
      </c>
      <c r="Q394" t="s">
        <v>434</v>
      </c>
      <c r="R394" t="s">
        <v>609</v>
      </c>
      <c r="S394" t="e">
        <f>VLOOKUP(B394,中介结果明细表!$B$4:$E$6,8,FALSE)</f>
        <v>#N/A</v>
      </c>
    </row>
    <row r="395" hidden="1" spans="1:19">
      <c r="A395">
        <v>1235</v>
      </c>
      <c r="B395" s="67">
        <v>21000000304</v>
      </c>
      <c r="C395" t="s">
        <v>725</v>
      </c>
      <c r="D395" t="s">
        <v>925</v>
      </c>
      <c r="E395" t="s">
        <v>925</v>
      </c>
      <c r="F395" t="s">
        <v>923</v>
      </c>
      <c r="G395" t="s">
        <v>923</v>
      </c>
      <c r="H395">
        <v>1</v>
      </c>
      <c r="I395" t="s">
        <v>593</v>
      </c>
      <c r="J395">
        <v>2201002</v>
      </c>
      <c r="K395" t="s">
        <v>924</v>
      </c>
      <c r="L395">
        <v>200000</v>
      </c>
      <c r="M395" t="s">
        <v>32</v>
      </c>
      <c r="O395" s="66">
        <v>0</v>
      </c>
      <c r="P395" s="66">
        <v>0</v>
      </c>
      <c r="Q395" t="s">
        <v>434</v>
      </c>
      <c r="R395" t="s">
        <v>926</v>
      </c>
      <c r="S395" t="e">
        <f>VLOOKUP(B395,中介结果明细表!$B$4:$E$6,8,FALSE)</f>
        <v>#N/A</v>
      </c>
    </row>
    <row r="396" hidden="1" spans="1:19">
      <c r="A396">
        <v>1235</v>
      </c>
      <c r="B396" s="67">
        <v>21000000305</v>
      </c>
      <c r="C396" t="s">
        <v>725</v>
      </c>
      <c r="D396" t="s">
        <v>925</v>
      </c>
      <c r="E396" t="s">
        <v>925</v>
      </c>
      <c r="F396" t="s">
        <v>923</v>
      </c>
      <c r="G396" t="s">
        <v>923</v>
      </c>
      <c r="H396">
        <v>1</v>
      </c>
      <c r="I396" t="s">
        <v>593</v>
      </c>
      <c r="J396">
        <v>2201002</v>
      </c>
      <c r="K396" t="s">
        <v>924</v>
      </c>
      <c r="L396">
        <v>200000</v>
      </c>
      <c r="M396" t="s">
        <v>32</v>
      </c>
      <c r="O396" s="66">
        <v>2598</v>
      </c>
      <c r="P396" s="66">
        <v>1673.98</v>
      </c>
      <c r="Q396" t="s">
        <v>414</v>
      </c>
      <c r="R396" t="s">
        <v>447</v>
      </c>
      <c r="S396" t="e">
        <f>VLOOKUP(B396,中介结果明细表!$B$4:$E$6,8,FALSE)</f>
        <v>#N/A</v>
      </c>
    </row>
    <row r="397" hidden="1" spans="1:19">
      <c r="A397">
        <v>1235</v>
      </c>
      <c r="B397" s="67">
        <v>21000000306</v>
      </c>
      <c r="C397" t="s">
        <v>725</v>
      </c>
      <c r="D397" t="s">
        <v>925</v>
      </c>
      <c r="E397" t="s">
        <v>925</v>
      </c>
      <c r="F397" t="s">
        <v>923</v>
      </c>
      <c r="G397" t="s">
        <v>923</v>
      </c>
      <c r="H397">
        <v>1</v>
      </c>
      <c r="I397" t="s">
        <v>593</v>
      </c>
      <c r="J397">
        <v>2201002</v>
      </c>
      <c r="K397" t="s">
        <v>924</v>
      </c>
      <c r="L397">
        <v>200000</v>
      </c>
      <c r="M397" t="s">
        <v>32</v>
      </c>
      <c r="O397" s="66">
        <v>2599</v>
      </c>
      <c r="P397" s="66">
        <v>1674.62</v>
      </c>
      <c r="Q397" t="s">
        <v>414</v>
      </c>
      <c r="R397" t="s">
        <v>447</v>
      </c>
      <c r="S397" t="e">
        <f>VLOOKUP(B397,中介结果明细表!$B$4:$E$6,8,FALSE)</f>
        <v>#N/A</v>
      </c>
    </row>
    <row r="398" hidden="1" spans="1:19">
      <c r="A398">
        <v>1235</v>
      </c>
      <c r="B398" s="67">
        <v>21000000307</v>
      </c>
      <c r="C398" t="s">
        <v>168</v>
      </c>
      <c r="D398" t="s">
        <v>927</v>
      </c>
      <c r="E398" t="s">
        <v>928</v>
      </c>
      <c r="F398" t="s">
        <v>904</v>
      </c>
      <c r="G398" t="s">
        <v>904</v>
      </c>
      <c r="H398">
        <v>1</v>
      </c>
      <c r="I398" t="s">
        <v>593</v>
      </c>
      <c r="J398">
        <v>2010105</v>
      </c>
      <c r="K398" t="s">
        <v>853</v>
      </c>
      <c r="L398">
        <v>200000</v>
      </c>
      <c r="M398" t="s">
        <v>32</v>
      </c>
      <c r="O398" s="66">
        <v>9352</v>
      </c>
      <c r="P398" s="66">
        <v>5194.26</v>
      </c>
      <c r="Q398" t="s">
        <v>414</v>
      </c>
      <c r="R398" t="s">
        <v>605</v>
      </c>
      <c r="S398" t="e">
        <f>VLOOKUP(B398,中介结果明细表!$B$4:$E$6,8,FALSE)</f>
        <v>#N/A</v>
      </c>
    </row>
    <row r="399" hidden="1" spans="1:19">
      <c r="A399">
        <v>1235</v>
      </c>
      <c r="B399" s="67">
        <v>21000000308</v>
      </c>
      <c r="C399" t="s">
        <v>168</v>
      </c>
      <c r="D399" t="s">
        <v>928</v>
      </c>
      <c r="E399" t="s">
        <v>928</v>
      </c>
      <c r="F399" t="s">
        <v>904</v>
      </c>
      <c r="G399" t="s">
        <v>904</v>
      </c>
      <c r="H399">
        <v>1</v>
      </c>
      <c r="I399" t="s">
        <v>593</v>
      </c>
      <c r="J399">
        <v>2010105</v>
      </c>
      <c r="K399" t="s">
        <v>853</v>
      </c>
      <c r="L399">
        <v>200000</v>
      </c>
      <c r="M399" t="s">
        <v>32</v>
      </c>
      <c r="O399" s="66">
        <v>9352</v>
      </c>
      <c r="P399" s="66">
        <v>5194.26</v>
      </c>
      <c r="Q399" t="s">
        <v>414</v>
      </c>
      <c r="R399" t="s">
        <v>642</v>
      </c>
      <c r="S399" t="e">
        <f>VLOOKUP(B399,中介结果明细表!$B$4:$E$6,8,FALSE)</f>
        <v>#N/A</v>
      </c>
    </row>
    <row r="400" hidden="1" spans="1:19">
      <c r="A400">
        <v>1235</v>
      </c>
      <c r="B400" s="67">
        <v>21000000309</v>
      </c>
      <c r="C400" t="s">
        <v>168</v>
      </c>
      <c r="D400" t="s">
        <v>928</v>
      </c>
      <c r="E400" t="s">
        <v>928</v>
      </c>
      <c r="F400" t="s">
        <v>904</v>
      </c>
      <c r="G400" t="s">
        <v>904</v>
      </c>
      <c r="H400">
        <v>1</v>
      </c>
      <c r="I400" t="s">
        <v>593</v>
      </c>
      <c r="J400">
        <v>2010105</v>
      </c>
      <c r="K400" t="s">
        <v>853</v>
      </c>
      <c r="L400">
        <v>200000</v>
      </c>
      <c r="M400" t="s">
        <v>32</v>
      </c>
      <c r="O400" s="66">
        <v>9352</v>
      </c>
      <c r="P400" s="66">
        <v>5194.26</v>
      </c>
      <c r="Q400" t="s">
        <v>414</v>
      </c>
      <c r="R400" t="s">
        <v>642</v>
      </c>
      <c r="S400" t="e">
        <f>VLOOKUP(B400,中介结果明细表!$B$4:$E$6,8,FALSE)</f>
        <v>#N/A</v>
      </c>
    </row>
    <row r="401" hidden="1" spans="1:19">
      <c r="A401">
        <v>1235</v>
      </c>
      <c r="B401" s="67">
        <v>21000000310</v>
      </c>
      <c r="C401" t="s">
        <v>929</v>
      </c>
      <c r="D401" t="s">
        <v>930</v>
      </c>
      <c r="E401" t="s">
        <v>928</v>
      </c>
      <c r="F401" t="s">
        <v>904</v>
      </c>
      <c r="G401" t="s">
        <v>904</v>
      </c>
      <c r="H401">
        <v>1</v>
      </c>
      <c r="I401" t="s">
        <v>593</v>
      </c>
      <c r="J401">
        <v>2010105</v>
      </c>
      <c r="K401" t="s">
        <v>853</v>
      </c>
      <c r="L401">
        <v>200000</v>
      </c>
      <c r="M401" t="s">
        <v>32</v>
      </c>
      <c r="O401" s="66">
        <v>9352</v>
      </c>
      <c r="P401" s="66">
        <v>5194.26</v>
      </c>
      <c r="Q401" t="s">
        <v>414</v>
      </c>
      <c r="R401" t="s">
        <v>791</v>
      </c>
      <c r="S401" t="e">
        <f>VLOOKUP(B401,中介结果明细表!$B$4:$E$6,8,FALSE)</f>
        <v>#N/A</v>
      </c>
    </row>
    <row r="402" hidden="1" spans="1:19">
      <c r="A402">
        <v>1235</v>
      </c>
      <c r="B402" s="67">
        <v>21000000311</v>
      </c>
      <c r="C402" t="s">
        <v>168</v>
      </c>
      <c r="D402" t="s">
        <v>928</v>
      </c>
      <c r="E402" t="s">
        <v>928</v>
      </c>
      <c r="F402" t="s">
        <v>904</v>
      </c>
      <c r="G402" t="s">
        <v>904</v>
      </c>
      <c r="H402">
        <v>1</v>
      </c>
      <c r="I402" t="s">
        <v>593</v>
      </c>
      <c r="J402">
        <v>2010105</v>
      </c>
      <c r="K402" t="s">
        <v>853</v>
      </c>
      <c r="L402">
        <v>200000</v>
      </c>
      <c r="M402" t="s">
        <v>32</v>
      </c>
      <c r="O402" s="66">
        <v>9352</v>
      </c>
      <c r="P402" s="66">
        <v>5194.26</v>
      </c>
      <c r="Q402" t="s">
        <v>414</v>
      </c>
      <c r="R402" t="s">
        <v>613</v>
      </c>
      <c r="S402" t="e">
        <f>VLOOKUP(B402,中介结果明细表!$B$4:$E$6,8,FALSE)</f>
        <v>#N/A</v>
      </c>
    </row>
    <row r="403" hidden="1" spans="1:19">
      <c r="A403">
        <v>1235</v>
      </c>
      <c r="B403" s="67">
        <v>21000000312</v>
      </c>
      <c r="C403" t="s">
        <v>168</v>
      </c>
      <c r="D403" t="s">
        <v>928</v>
      </c>
      <c r="E403" t="s">
        <v>928</v>
      </c>
      <c r="F403" t="s">
        <v>904</v>
      </c>
      <c r="G403" t="s">
        <v>904</v>
      </c>
      <c r="H403">
        <v>1</v>
      </c>
      <c r="I403" t="s">
        <v>593</v>
      </c>
      <c r="J403">
        <v>2010105</v>
      </c>
      <c r="K403" t="s">
        <v>853</v>
      </c>
      <c r="L403">
        <v>200000</v>
      </c>
      <c r="M403" t="s">
        <v>32</v>
      </c>
      <c r="O403" s="66">
        <v>0</v>
      </c>
      <c r="P403" s="66">
        <v>0</v>
      </c>
      <c r="Q403" t="s">
        <v>434</v>
      </c>
      <c r="R403" t="s">
        <v>609</v>
      </c>
      <c r="S403" t="e">
        <f>VLOOKUP(B403,中介结果明细表!$B$4:$E$6,8,FALSE)</f>
        <v>#N/A</v>
      </c>
    </row>
    <row r="404" hidden="1" spans="1:19">
      <c r="A404">
        <v>1235</v>
      </c>
      <c r="B404" s="67">
        <v>21000000313</v>
      </c>
      <c r="C404" t="s">
        <v>168</v>
      </c>
      <c r="D404" t="s">
        <v>928</v>
      </c>
      <c r="E404" t="s">
        <v>928</v>
      </c>
      <c r="F404" t="s">
        <v>904</v>
      </c>
      <c r="G404" t="s">
        <v>904</v>
      </c>
      <c r="H404">
        <v>1</v>
      </c>
      <c r="I404" t="s">
        <v>593</v>
      </c>
      <c r="J404">
        <v>2010105</v>
      </c>
      <c r="K404" t="s">
        <v>853</v>
      </c>
      <c r="L404">
        <v>200000</v>
      </c>
      <c r="M404" t="s">
        <v>32</v>
      </c>
      <c r="O404" s="66">
        <v>9352</v>
      </c>
      <c r="P404" s="66">
        <v>5194.26</v>
      </c>
      <c r="Q404" t="s">
        <v>414</v>
      </c>
      <c r="R404" t="s">
        <v>447</v>
      </c>
      <c r="S404" t="e">
        <f>VLOOKUP(B404,中介结果明细表!$B$4:$E$6,8,FALSE)</f>
        <v>#N/A</v>
      </c>
    </row>
    <row r="405" hidden="1" spans="1:19">
      <c r="A405">
        <v>1235</v>
      </c>
      <c r="B405" s="67">
        <v>21000000314</v>
      </c>
      <c r="C405" t="s">
        <v>168</v>
      </c>
      <c r="D405" t="s">
        <v>928</v>
      </c>
      <c r="E405" t="s">
        <v>928</v>
      </c>
      <c r="F405" t="s">
        <v>904</v>
      </c>
      <c r="G405" t="s">
        <v>904</v>
      </c>
      <c r="H405">
        <v>1</v>
      </c>
      <c r="I405" t="s">
        <v>593</v>
      </c>
      <c r="J405">
        <v>2010105</v>
      </c>
      <c r="K405" t="s">
        <v>853</v>
      </c>
      <c r="L405">
        <v>200000</v>
      </c>
      <c r="M405" t="s">
        <v>32</v>
      </c>
      <c r="O405" s="66">
        <v>9352</v>
      </c>
      <c r="P405" s="66">
        <v>5194.26</v>
      </c>
      <c r="Q405" t="s">
        <v>414</v>
      </c>
      <c r="R405" t="s">
        <v>617</v>
      </c>
      <c r="S405" t="e">
        <f>VLOOKUP(B405,中介结果明细表!$B$4:$E$6,8,FALSE)</f>
        <v>#N/A</v>
      </c>
    </row>
    <row r="406" hidden="1" spans="1:19">
      <c r="A406">
        <v>1235</v>
      </c>
      <c r="B406" s="67">
        <v>21000000315</v>
      </c>
      <c r="C406" t="s">
        <v>168</v>
      </c>
      <c r="D406" t="s">
        <v>928</v>
      </c>
      <c r="E406" t="s">
        <v>928</v>
      </c>
      <c r="F406" t="s">
        <v>904</v>
      </c>
      <c r="G406" t="s">
        <v>904</v>
      </c>
      <c r="H406">
        <v>1</v>
      </c>
      <c r="I406" t="s">
        <v>593</v>
      </c>
      <c r="J406">
        <v>2010105</v>
      </c>
      <c r="K406" t="s">
        <v>853</v>
      </c>
      <c r="L406">
        <v>200000</v>
      </c>
      <c r="M406" t="s">
        <v>32</v>
      </c>
      <c r="O406" s="66">
        <v>9352</v>
      </c>
      <c r="P406" s="66">
        <v>5194.26</v>
      </c>
      <c r="Q406" t="s">
        <v>414</v>
      </c>
      <c r="R406" t="s">
        <v>617</v>
      </c>
      <c r="S406" t="e">
        <f>VLOOKUP(B406,中介结果明细表!$B$4:$E$6,8,FALSE)</f>
        <v>#N/A</v>
      </c>
    </row>
    <row r="407" hidden="1" spans="1:19">
      <c r="A407">
        <v>1235</v>
      </c>
      <c r="B407" s="67">
        <v>21000000316</v>
      </c>
      <c r="C407" t="s">
        <v>168</v>
      </c>
      <c r="D407" t="s">
        <v>927</v>
      </c>
      <c r="E407" t="s">
        <v>928</v>
      </c>
      <c r="F407" t="s">
        <v>904</v>
      </c>
      <c r="G407" t="s">
        <v>904</v>
      </c>
      <c r="H407">
        <v>1</v>
      </c>
      <c r="I407" t="s">
        <v>593</v>
      </c>
      <c r="J407">
        <v>2010105</v>
      </c>
      <c r="K407" t="s">
        <v>853</v>
      </c>
      <c r="L407">
        <v>200000</v>
      </c>
      <c r="M407" t="s">
        <v>32</v>
      </c>
      <c r="O407" s="66">
        <v>9352</v>
      </c>
      <c r="P407" s="66">
        <v>5194.26</v>
      </c>
      <c r="Q407" t="s">
        <v>414</v>
      </c>
      <c r="R407" t="s">
        <v>605</v>
      </c>
      <c r="S407" t="e">
        <f>VLOOKUP(B407,中介结果明细表!$B$4:$E$6,8,FALSE)</f>
        <v>#N/A</v>
      </c>
    </row>
    <row r="408" hidden="1" spans="1:19">
      <c r="A408">
        <v>1235</v>
      </c>
      <c r="B408" s="67">
        <v>21000000317</v>
      </c>
      <c r="C408" t="s">
        <v>168</v>
      </c>
      <c r="D408" t="s">
        <v>927</v>
      </c>
      <c r="E408" t="s">
        <v>928</v>
      </c>
      <c r="F408" t="s">
        <v>904</v>
      </c>
      <c r="G408" t="s">
        <v>904</v>
      </c>
      <c r="H408">
        <v>1</v>
      </c>
      <c r="I408" t="s">
        <v>593</v>
      </c>
      <c r="J408">
        <v>2010105</v>
      </c>
      <c r="K408" t="s">
        <v>853</v>
      </c>
      <c r="L408">
        <v>200000</v>
      </c>
      <c r="M408" t="s">
        <v>32</v>
      </c>
      <c r="O408" s="66">
        <v>9352</v>
      </c>
      <c r="P408" s="66">
        <v>5194.26</v>
      </c>
      <c r="Q408" t="s">
        <v>414</v>
      </c>
      <c r="R408" t="s">
        <v>605</v>
      </c>
      <c r="S408" t="e">
        <f>VLOOKUP(B408,中介结果明细表!$B$4:$E$6,8,FALSE)</f>
        <v>#N/A</v>
      </c>
    </row>
    <row r="409" hidden="1" spans="1:19">
      <c r="A409">
        <v>1235</v>
      </c>
      <c r="B409" s="67">
        <v>21000000318</v>
      </c>
      <c r="C409" t="s">
        <v>113</v>
      </c>
      <c r="D409" t="s">
        <v>931</v>
      </c>
      <c r="E409" t="s">
        <v>931</v>
      </c>
      <c r="F409" t="s">
        <v>923</v>
      </c>
      <c r="G409" t="s">
        <v>923</v>
      </c>
      <c r="H409">
        <v>1</v>
      </c>
      <c r="I409" t="s">
        <v>593</v>
      </c>
      <c r="J409">
        <v>2010104</v>
      </c>
      <c r="K409" t="s">
        <v>853</v>
      </c>
      <c r="L409">
        <v>200000</v>
      </c>
      <c r="M409" t="s">
        <v>32</v>
      </c>
      <c r="O409" s="66">
        <v>6334.97</v>
      </c>
      <c r="P409" s="66">
        <v>3518.55</v>
      </c>
      <c r="Q409" t="s">
        <v>414</v>
      </c>
      <c r="R409" t="s">
        <v>605</v>
      </c>
      <c r="S409" t="e">
        <f>VLOOKUP(B409,中介结果明细表!$B$4:$E$6,8,FALSE)</f>
        <v>#N/A</v>
      </c>
    </row>
    <row r="410" hidden="1" spans="1:19">
      <c r="A410">
        <v>1235</v>
      </c>
      <c r="B410" s="67">
        <v>21000000319</v>
      </c>
      <c r="C410" t="s">
        <v>113</v>
      </c>
      <c r="D410" t="s">
        <v>931</v>
      </c>
      <c r="E410" t="s">
        <v>931</v>
      </c>
      <c r="F410" t="s">
        <v>923</v>
      </c>
      <c r="G410" t="s">
        <v>923</v>
      </c>
      <c r="H410">
        <v>1</v>
      </c>
      <c r="I410" t="s">
        <v>593</v>
      </c>
      <c r="J410">
        <v>2010104</v>
      </c>
      <c r="K410" t="s">
        <v>853</v>
      </c>
      <c r="L410">
        <v>200000</v>
      </c>
      <c r="M410" t="s">
        <v>32</v>
      </c>
      <c r="O410" s="66">
        <v>7793</v>
      </c>
      <c r="P410" s="66">
        <v>4328.36</v>
      </c>
      <c r="Q410" t="s">
        <v>414</v>
      </c>
      <c r="R410" t="s">
        <v>642</v>
      </c>
      <c r="S410" t="e">
        <f>VLOOKUP(B410,中介结果明细表!$B$4:$E$6,8,FALSE)</f>
        <v>#N/A</v>
      </c>
    </row>
    <row r="411" hidden="1" spans="1:19">
      <c r="A411">
        <v>1235</v>
      </c>
      <c r="B411" s="67">
        <v>21000000320</v>
      </c>
      <c r="C411" t="s">
        <v>113</v>
      </c>
      <c r="D411" t="s">
        <v>931</v>
      </c>
      <c r="E411" t="s">
        <v>931</v>
      </c>
      <c r="F411" t="s">
        <v>923</v>
      </c>
      <c r="G411" t="s">
        <v>923</v>
      </c>
      <c r="H411">
        <v>1</v>
      </c>
      <c r="I411" t="s">
        <v>593</v>
      </c>
      <c r="J411">
        <v>2010104</v>
      </c>
      <c r="K411" t="s">
        <v>853</v>
      </c>
      <c r="L411">
        <v>200000</v>
      </c>
      <c r="M411" t="s">
        <v>32</v>
      </c>
      <c r="O411" s="66">
        <v>7793</v>
      </c>
      <c r="P411" s="66">
        <v>4328.36</v>
      </c>
      <c r="Q411" t="s">
        <v>414</v>
      </c>
      <c r="R411" t="s">
        <v>617</v>
      </c>
      <c r="S411" t="e">
        <f>VLOOKUP(B411,中介结果明细表!$B$4:$E$6,8,FALSE)</f>
        <v>#N/A</v>
      </c>
    </row>
    <row r="412" hidden="1" spans="1:19">
      <c r="A412">
        <v>1235</v>
      </c>
      <c r="B412" s="67">
        <v>21000000321</v>
      </c>
      <c r="C412" t="s">
        <v>113</v>
      </c>
      <c r="D412" t="s">
        <v>931</v>
      </c>
      <c r="E412" t="s">
        <v>931</v>
      </c>
      <c r="F412" t="s">
        <v>923</v>
      </c>
      <c r="G412" t="s">
        <v>923</v>
      </c>
      <c r="H412">
        <v>1</v>
      </c>
      <c r="I412" t="s">
        <v>593</v>
      </c>
      <c r="J412">
        <v>2010104</v>
      </c>
      <c r="K412" t="s">
        <v>853</v>
      </c>
      <c r="L412">
        <v>200000</v>
      </c>
      <c r="M412" t="s">
        <v>32</v>
      </c>
      <c r="O412" s="66">
        <v>7793</v>
      </c>
      <c r="P412" s="66">
        <v>4328.36</v>
      </c>
      <c r="Q412" t="s">
        <v>414</v>
      </c>
      <c r="R412" t="s">
        <v>613</v>
      </c>
      <c r="S412" t="e">
        <f>VLOOKUP(B412,中介结果明细表!$B$4:$E$6,8,FALSE)</f>
        <v>#N/A</v>
      </c>
    </row>
    <row r="413" hidden="1" spans="1:19">
      <c r="A413">
        <v>1235</v>
      </c>
      <c r="B413" s="67">
        <v>21000000322</v>
      </c>
      <c r="C413" t="s">
        <v>113</v>
      </c>
      <c r="D413" t="s">
        <v>931</v>
      </c>
      <c r="E413" t="s">
        <v>931</v>
      </c>
      <c r="F413" t="s">
        <v>923</v>
      </c>
      <c r="G413" t="s">
        <v>923</v>
      </c>
      <c r="H413">
        <v>1</v>
      </c>
      <c r="I413" t="s">
        <v>593</v>
      </c>
      <c r="J413">
        <v>2010104</v>
      </c>
      <c r="K413" t="s">
        <v>853</v>
      </c>
      <c r="L413">
        <v>200000</v>
      </c>
      <c r="M413" t="s">
        <v>32</v>
      </c>
      <c r="O413" s="66">
        <v>5788</v>
      </c>
      <c r="P413" s="66">
        <v>3214.75</v>
      </c>
      <c r="Q413" t="s">
        <v>414</v>
      </c>
      <c r="R413" t="s">
        <v>617</v>
      </c>
      <c r="S413" t="e">
        <f>VLOOKUP(B413,中介结果明细表!$B$4:$E$6,8,FALSE)</f>
        <v>#N/A</v>
      </c>
    </row>
    <row r="414" hidden="1" spans="1:19">
      <c r="A414">
        <v>1235</v>
      </c>
      <c r="B414" s="67">
        <v>21000000323</v>
      </c>
      <c r="C414" t="s">
        <v>113</v>
      </c>
      <c r="D414" t="s">
        <v>931</v>
      </c>
      <c r="E414" t="s">
        <v>931</v>
      </c>
      <c r="F414" t="s">
        <v>923</v>
      </c>
      <c r="G414" t="s">
        <v>923</v>
      </c>
      <c r="H414">
        <v>1</v>
      </c>
      <c r="I414" t="s">
        <v>593</v>
      </c>
      <c r="J414">
        <v>2010104</v>
      </c>
      <c r="K414" t="s">
        <v>853</v>
      </c>
      <c r="L414">
        <v>200000</v>
      </c>
      <c r="M414" t="s">
        <v>32</v>
      </c>
      <c r="O414" s="66">
        <v>6333.9</v>
      </c>
      <c r="P414" s="66">
        <v>3517.95</v>
      </c>
      <c r="Q414" t="s">
        <v>414</v>
      </c>
      <c r="R414" t="s">
        <v>605</v>
      </c>
      <c r="S414" t="e">
        <f>VLOOKUP(B414,中介结果明细表!$B$4:$E$6,8,FALSE)</f>
        <v>#N/A</v>
      </c>
    </row>
    <row r="415" hidden="1" spans="1:19">
      <c r="A415">
        <v>1235</v>
      </c>
      <c r="B415" s="67">
        <v>21000000324</v>
      </c>
      <c r="C415" t="s">
        <v>113</v>
      </c>
      <c r="D415" t="s">
        <v>931</v>
      </c>
      <c r="E415" t="s">
        <v>931</v>
      </c>
      <c r="F415" t="s">
        <v>923</v>
      </c>
      <c r="G415" t="s">
        <v>923</v>
      </c>
      <c r="H415">
        <v>1</v>
      </c>
      <c r="I415" t="s">
        <v>593</v>
      </c>
      <c r="J415">
        <v>2010104</v>
      </c>
      <c r="K415" t="s">
        <v>853</v>
      </c>
      <c r="L415">
        <v>200000</v>
      </c>
      <c r="M415" t="s">
        <v>32</v>
      </c>
      <c r="O415" s="66">
        <v>6334.97</v>
      </c>
      <c r="P415" s="66">
        <v>3518.55</v>
      </c>
      <c r="Q415" t="s">
        <v>414</v>
      </c>
      <c r="R415" t="s">
        <v>605</v>
      </c>
      <c r="S415" t="e">
        <f>VLOOKUP(B415,中介结果明细表!$B$4:$E$6,8,FALSE)</f>
        <v>#N/A</v>
      </c>
    </row>
    <row r="416" hidden="1" spans="1:19">
      <c r="A416">
        <v>1235</v>
      </c>
      <c r="B416" s="67">
        <v>21000000325</v>
      </c>
      <c r="C416" t="s">
        <v>113</v>
      </c>
      <c r="D416" t="s">
        <v>931</v>
      </c>
      <c r="E416" t="s">
        <v>931</v>
      </c>
      <c r="F416" t="s">
        <v>923</v>
      </c>
      <c r="G416" t="s">
        <v>923</v>
      </c>
      <c r="H416">
        <v>1</v>
      </c>
      <c r="I416" t="s">
        <v>593</v>
      </c>
      <c r="J416">
        <v>2010104</v>
      </c>
      <c r="K416" t="s">
        <v>853</v>
      </c>
      <c r="L416">
        <v>200000</v>
      </c>
      <c r="M416" t="s">
        <v>32</v>
      </c>
      <c r="O416" s="66">
        <v>6334.97</v>
      </c>
      <c r="P416" s="66">
        <v>3518.55</v>
      </c>
      <c r="Q416" t="s">
        <v>414</v>
      </c>
      <c r="R416" t="s">
        <v>642</v>
      </c>
      <c r="S416" t="e">
        <f>VLOOKUP(B416,中介结果明细表!$B$4:$E$6,8,FALSE)</f>
        <v>#N/A</v>
      </c>
    </row>
    <row r="417" hidden="1" spans="1:19">
      <c r="A417">
        <v>1235</v>
      </c>
      <c r="B417" s="67">
        <v>21000000326</v>
      </c>
      <c r="C417" t="s">
        <v>113</v>
      </c>
      <c r="D417" t="s">
        <v>931</v>
      </c>
      <c r="E417" t="s">
        <v>931</v>
      </c>
      <c r="F417" t="s">
        <v>923</v>
      </c>
      <c r="G417" t="s">
        <v>923</v>
      </c>
      <c r="H417">
        <v>1</v>
      </c>
      <c r="I417" t="s">
        <v>593</v>
      </c>
      <c r="J417">
        <v>2010104</v>
      </c>
      <c r="K417" t="s">
        <v>853</v>
      </c>
      <c r="L417">
        <v>200000</v>
      </c>
      <c r="M417" t="s">
        <v>32</v>
      </c>
      <c r="O417" s="66">
        <v>6334.97</v>
      </c>
      <c r="P417" s="66">
        <v>3518.55</v>
      </c>
      <c r="Q417" t="s">
        <v>414</v>
      </c>
      <c r="R417" t="s">
        <v>859</v>
      </c>
      <c r="S417" t="e">
        <f>VLOOKUP(B417,中介结果明细表!$B$4:$E$6,8,FALSE)</f>
        <v>#N/A</v>
      </c>
    </row>
    <row r="418" hidden="1" spans="1:19">
      <c r="A418">
        <v>1235</v>
      </c>
      <c r="B418" s="67">
        <v>21000000327</v>
      </c>
      <c r="C418" t="s">
        <v>113</v>
      </c>
      <c r="D418" t="s">
        <v>931</v>
      </c>
      <c r="E418" t="s">
        <v>931</v>
      </c>
      <c r="F418" t="s">
        <v>923</v>
      </c>
      <c r="G418" t="s">
        <v>923</v>
      </c>
      <c r="H418">
        <v>1</v>
      </c>
      <c r="I418" t="s">
        <v>593</v>
      </c>
      <c r="J418">
        <v>2010104</v>
      </c>
      <c r="K418" t="s">
        <v>853</v>
      </c>
      <c r="L418">
        <v>200000</v>
      </c>
      <c r="M418" t="s">
        <v>32</v>
      </c>
      <c r="O418" s="66">
        <v>0</v>
      </c>
      <c r="P418" s="66">
        <v>0</v>
      </c>
      <c r="Q418" t="s">
        <v>434</v>
      </c>
      <c r="R418" t="s">
        <v>926</v>
      </c>
      <c r="S418" t="e">
        <f>VLOOKUP(B418,中介结果明细表!$B$4:$E$6,8,FALSE)</f>
        <v>#N/A</v>
      </c>
    </row>
    <row r="419" hidden="1" spans="1:19">
      <c r="A419">
        <v>1235</v>
      </c>
      <c r="B419" s="67">
        <v>21000000328</v>
      </c>
      <c r="C419" t="s">
        <v>113</v>
      </c>
      <c r="D419" t="s">
        <v>931</v>
      </c>
      <c r="E419" t="s">
        <v>931</v>
      </c>
      <c r="F419" t="s">
        <v>923</v>
      </c>
      <c r="G419" t="s">
        <v>923</v>
      </c>
      <c r="H419">
        <v>1</v>
      </c>
      <c r="I419" t="s">
        <v>593</v>
      </c>
      <c r="J419">
        <v>2010104</v>
      </c>
      <c r="K419" t="s">
        <v>853</v>
      </c>
      <c r="L419">
        <v>200000</v>
      </c>
      <c r="M419" t="s">
        <v>32</v>
      </c>
      <c r="O419" s="66">
        <v>6334.97</v>
      </c>
      <c r="P419" s="66">
        <v>3518.55</v>
      </c>
      <c r="Q419" t="s">
        <v>414</v>
      </c>
      <c r="R419" t="s">
        <v>447</v>
      </c>
      <c r="S419" t="e">
        <f>VLOOKUP(B419,中介结果明细表!$B$4:$E$6,8,FALSE)</f>
        <v>#N/A</v>
      </c>
    </row>
    <row r="420" hidden="1" spans="1:19">
      <c r="A420">
        <v>1235</v>
      </c>
      <c r="B420" s="67">
        <v>21000000329</v>
      </c>
      <c r="C420" t="s">
        <v>113</v>
      </c>
      <c r="D420" t="s">
        <v>931</v>
      </c>
      <c r="E420" t="s">
        <v>931</v>
      </c>
      <c r="F420" t="s">
        <v>923</v>
      </c>
      <c r="G420" t="s">
        <v>923</v>
      </c>
      <c r="H420">
        <v>1</v>
      </c>
      <c r="I420" t="s">
        <v>593</v>
      </c>
      <c r="J420">
        <v>2010104</v>
      </c>
      <c r="K420" t="s">
        <v>853</v>
      </c>
      <c r="L420">
        <v>200000</v>
      </c>
      <c r="M420" t="s">
        <v>32</v>
      </c>
      <c r="O420" s="66">
        <v>6334.97</v>
      </c>
      <c r="P420" s="66">
        <v>3518.55</v>
      </c>
      <c r="Q420" t="s">
        <v>414</v>
      </c>
      <c r="R420" t="s">
        <v>447</v>
      </c>
      <c r="S420" t="e">
        <f>VLOOKUP(B420,中介结果明细表!$B$4:$E$6,8,FALSE)</f>
        <v>#N/A</v>
      </c>
    </row>
    <row r="421" hidden="1" spans="1:19">
      <c r="A421">
        <v>1235</v>
      </c>
      <c r="B421" s="67">
        <v>21000000330</v>
      </c>
      <c r="C421" t="s">
        <v>113</v>
      </c>
      <c r="D421" t="s">
        <v>931</v>
      </c>
      <c r="E421" t="s">
        <v>931</v>
      </c>
      <c r="F421" t="s">
        <v>923</v>
      </c>
      <c r="G421" t="s">
        <v>923</v>
      </c>
      <c r="H421">
        <v>1</v>
      </c>
      <c r="I421" t="s">
        <v>593</v>
      </c>
      <c r="J421">
        <v>2010104</v>
      </c>
      <c r="K421" t="s">
        <v>853</v>
      </c>
      <c r="L421">
        <v>200000</v>
      </c>
      <c r="M421" t="s">
        <v>32</v>
      </c>
      <c r="O421" s="66">
        <v>0</v>
      </c>
      <c r="P421" s="66">
        <v>0</v>
      </c>
      <c r="Q421" t="s">
        <v>434</v>
      </c>
      <c r="R421" t="s">
        <v>609</v>
      </c>
      <c r="S421" t="e">
        <f>VLOOKUP(B421,中介结果明细表!$B$4:$E$6,8,FALSE)</f>
        <v>#N/A</v>
      </c>
    </row>
    <row r="422" hidden="1" spans="1:19">
      <c r="A422">
        <v>1235</v>
      </c>
      <c r="B422" s="67">
        <v>21000000331</v>
      </c>
      <c r="C422" t="s">
        <v>113</v>
      </c>
      <c r="D422" t="s">
        <v>931</v>
      </c>
      <c r="E422" t="s">
        <v>931</v>
      </c>
      <c r="F422" t="s">
        <v>923</v>
      </c>
      <c r="G422" t="s">
        <v>923</v>
      </c>
      <c r="H422">
        <v>1</v>
      </c>
      <c r="I422" t="s">
        <v>593</v>
      </c>
      <c r="J422">
        <v>2010104</v>
      </c>
      <c r="K422" t="s">
        <v>853</v>
      </c>
      <c r="L422">
        <v>200000</v>
      </c>
      <c r="M422" t="s">
        <v>32</v>
      </c>
      <c r="O422" s="66">
        <v>0</v>
      </c>
      <c r="P422" s="66">
        <v>0</v>
      </c>
      <c r="Q422" t="s">
        <v>434</v>
      </c>
      <c r="R422" t="s">
        <v>609</v>
      </c>
      <c r="S422" t="e">
        <f>VLOOKUP(B422,中介结果明细表!$B$4:$E$6,8,FALSE)</f>
        <v>#N/A</v>
      </c>
    </row>
    <row r="423" hidden="1" spans="1:19">
      <c r="A423">
        <v>1235</v>
      </c>
      <c r="B423" s="67">
        <v>21000000332</v>
      </c>
      <c r="C423" t="s">
        <v>113</v>
      </c>
      <c r="D423" t="s">
        <v>931</v>
      </c>
      <c r="E423" t="s">
        <v>931</v>
      </c>
      <c r="F423" t="s">
        <v>923</v>
      </c>
      <c r="G423" t="s">
        <v>923</v>
      </c>
      <c r="H423">
        <v>1</v>
      </c>
      <c r="I423" t="s">
        <v>593</v>
      </c>
      <c r="J423">
        <v>2010104</v>
      </c>
      <c r="K423" t="s">
        <v>853</v>
      </c>
      <c r="L423">
        <v>200000</v>
      </c>
      <c r="M423" t="s">
        <v>32</v>
      </c>
      <c r="O423" s="66">
        <v>0</v>
      </c>
      <c r="P423" s="66">
        <v>0</v>
      </c>
      <c r="Q423" t="s">
        <v>434</v>
      </c>
      <c r="R423" t="s">
        <v>609</v>
      </c>
      <c r="S423" t="e">
        <f>VLOOKUP(B423,中介结果明细表!$B$4:$E$6,8,FALSE)</f>
        <v>#N/A</v>
      </c>
    </row>
    <row r="424" hidden="1" spans="1:19">
      <c r="A424">
        <v>1235</v>
      </c>
      <c r="B424" s="67">
        <v>21000000333</v>
      </c>
      <c r="C424" t="s">
        <v>113</v>
      </c>
      <c r="D424" t="s">
        <v>931</v>
      </c>
      <c r="E424" t="s">
        <v>931</v>
      </c>
      <c r="F424" t="s">
        <v>923</v>
      </c>
      <c r="G424" t="s">
        <v>923</v>
      </c>
      <c r="H424">
        <v>1</v>
      </c>
      <c r="I424" t="s">
        <v>593</v>
      </c>
      <c r="J424">
        <v>2010104</v>
      </c>
      <c r="K424" t="s">
        <v>853</v>
      </c>
      <c r="L424">
        <v>200000</v>
      </c>
      <c r="M424" t="s">
        <v>32</v>
      </c>
      <c r="O424" s="66">
        <v>6334.97</v>
      </c>
      <c r="P424" s="66">
        <v>3518.55</v>
      </c>
      <c r="Q424" t="s">
        <v>414</v>
      </c>
      <c r="R424" t="s">
        <v>605</v>
      </c>
      <c r="S424" t="e">
        <f>VLOOKUP(B424,中介结果明细表!$B$4:$E$6,8,FALSE)</f>
        <v>#N/A</v>
      </c>
    </row>
    <row r="425" hidden="1" spans="1:19">
      <c r="A425">
        <v>1235</v>
      </c>
      <c r="B425" s="67">
        <v>21000000334</v>
      </c>
      <c r="C425" t="s">
        <v>381</v>
      </c>
      <c r="D425" t="s">
        <v>932</v>
      </c>
      <c r="E425" t="s">
        <v>932</v>
      </c>
      <c r="F425" t="s">
        <v>542</v>
      </c>
      <c r="G425" t="s">
        <v>877</v>
      </c>
      <c r="H425">
        <v>1</v>
      </c>
      <c r="I425" t="s">
        <v>796</v>
      </c>
      <c r="J425">
        <v>2320901</v>
      </c>
      <c r="K425" t="s">
        <v>836</v>
      </c>
      <c r="L425">
        <v>200000</v>
      </c>
      <c r="M425" t="s">
        <v>32</v>
      </c>
      <c r="O425" s="66">
        <v>5470</v>
      </c>
      <c r="P425" s="66">
        <v>2463.32</v>
      </c>
      <c r="Q425" t="s">
        <v>414</v>
      </c>
      <c r="R425" t="s">
        <v>933</v>
      </c>
      <c r="S425" t="e">
        <f>VLOOKUP(B425,中介结果明细表!$B$4:$E$6,8,FALSE)</f>
        <v>#N/A</v>
      </c>
    </row>
    <row r="426" hidden="1" spans="1:19">
      <c r="A426">
        <v>1235</v>
      </c>
      <c r="B426" s="67">
        <v>21000000335</v>
      </c>
      <c r="C426" t="s">
        <v>366</v>
      </c>
      <c r="D426" t="s">
        <v>373</v>
      </c>
      <c r="E426" t="s">
        <v>366</v>
      </c>
      <c r="F426" t="s">
        <v>542</v>
      </c>
      <c r="G426" t="s">
        <v>742</v>
      </c>
      <c r="H426">
        <v>1</v>
      </c>
      <c r="I426" t="s">
        <v>593</v>
      </c>
      <c r="J426">
        <v>2201002</v>
      </c>
      <c r="K426" t="s">
        <v>604</v>
      </c>
      <c r="L426">
        <v>200000</v>
      </c>
      <c r="M426" t="s">
        <v>32</v>
      </c>
      <c r="O426" s="66">
        <v>1711</v>
      </c>
      <c r="P426" s="66">
        <v>51.33</v>
      </c>
      <c r="Q426" t="s">
        <v>414</v>
      </c>
      <c r="R426" t="s">
        <v>543</v>
      </c>
      <c r="S426" t="e">
        <f>VLOOKUP(B426,中介结果明细表!$B$4:$E$6,8,FALSE)</f>
        <v>#N/A</v>
      </c>
    </row>
    <row r="427" hidden="1" spans="1:19">
      <c r="A427">
        <v>1235</v>
      </c>
      <c r="B427" s="67">
        <v>21000000336</v>
      </c>
      <c r="C427" t="s">
        <v>113</v>
      </c>
      <c r="D427" t="s">
        <v>934</v>
      </c>
      <c r="E427" t="s">
        <v>934</v>
      </c>
      <c r="F427" t="s">
        <v>542</v>
      </c>
      <c r="G427" t="s">
        <v>894</v>
      </c>
      <c r="H427">
        <v>1</v>
      </c>
      <c r="I427" t="s">
        <v>593</v>
      </c>
      <c r="J427">
        <v>2010104</v>
      </c>
      <c r="K427" t="s">
        <v>821</v>
      </c>
      <c r="L427">
        <v>200000</v>
      </c>
      <c r="M427" t="s">
        <v>32</v>
      </c>
      <c r="O427" s="66">
        <v>5321</v>
      </c>
      <c r="P427" s="66">
        <v>1665.02</v>
      </c>
      <c r="Q427" t="s">
        <v>414</v>
      </c>
      <c r="R427" t="s">
        <v>933</v>
      </c>
      <c r="S427" t="e">
        <f>VLOOKUP(B427,中介结果明细表!$B$4:$E$6,8,FALSE)</f>
        <v>#N/A</v>
      </c>
    </row>
    <row r="428" hidden="1" spans="1:19">
      <c r="A428">
        <v>1235</v>
      </c>
      <c r="B428" s="67">
        <v>21000000337</v>
      </c>
      <c r="C428" t="s">
        <v>898</v>
      </c>
      <c r="D428" t="s">
        <v>935</v>
      </c>
      <c r="E428" t="s">
        <v>935</v>
      </c>
      <c r="F428" t="s">
        <v>542</v>
      </c>
      <c r="G428" t="s">
        <v>894</v>
      </c>
      <c r="H428">
        <v>1</v>
      </c>
      <c r="I428" t="s">
        <v>593</v>
      </c>
      <c r="J428">
        <v>2010402</v>
      </c>
      <c r="K428" t="s">
        <v>900</v>
      </c>
      <c r="L428">
        <v>200000</v>
      </c>
      <c r="M428" t="s">
        <v>32</v>
      </c>
      <c r="O428" s="66">
        <v>7576</v>
      </c>
      <c r="P428" s="66">
        <v>2370.65</v>
      </c>
      <c r="Q428" t="s">
        <v>414</v>
      </c>
      <c r="R428" t="s">
        <v>933</v>
      </c>
      <c r="S428" t="e">
        <f>VLOOKUP(B428,中介结果明细表!$B$4:$E$6,8,FALSE)</f>
        <v>#N/A</v>
      </c>
    </row>
    <row r="429" hidden="1" spans="1:19">
      <c r="A429">
        <v>1235</v>
      </c>
      <c r="B429" s="67">
        <v>21000000338</v>
      </c>
      <c r="C429" t="s">
        <v>898</v>
      </c>
      <c r="D429" t="s">
        <v>935</v>
      </c>
      <c r="E429" t="s">
        <v>935</v>
      </c>
      <c r="F429" t="s">
        <v>542</v>
      </c>
      <c r="G429" t="s">
        <v>894</v>
      </c>
      <c r="H429">
        <v>1</v>
      </c>
      <c r="I429" t="s">
        <v>593</v>
      </c>
      <c r="J429">
        <v>2010402</v>
      </c>
      <c r="K429" t="s">
        <v>900</v>
      </c>
      <c r="L429">
        <v>200000</v>
      </c>
      <c r="M429" t="s">
        <v>32</v>
      </c>
      <c r="O429" s="66">
        <v>7576</v>
      </c>
      <c r="P429" s="66">
        <v>2370.65</v>
      </c>
      <c r="Q429" t="s">
        <v>414</v>
      </c>
      <c r="R429" t="s">
        <v>933</v>
      </c>
      <c r="S429" t="e">
        <f>VLOOKUP(B429,中介结果明细表!$B$4:$E$6,8,FALSE)</f>
        <v>#N/A</v>
      </c>
    </row>
    <row r="430" hidden="1" spans="1:19">
      <c r="A430">
        <v>1235</v>
      </c>
      <c r="B430" s="67">
        <v>21000000339</v>
      </c>
      <c r="C430" t="s">
        <v>113</v>
      </c>
      <c r="D430" t="s">
        <v>936</v>
      </c>
      <c r="E430" t="s">
        <v>936</v>
      </c>
      <c r="F430" t="s">
        <v>542</v>
      </c>
      <c r="G430" t="s">
        <v>923</v>
      </c>
      <c r="H430">
        <v>1</v>
      </c>
      <c r="I430" t="s">
        <v>593</v>
      </c>
      <c r="J430">
        <v>2010104</v>
      </c>
      <c r="K430" t="s">
        <v>853</v>
      </c>
      <c r="L430">
        <v>200000</v>
      </c>
      <c r="M430" t="s">
        <v>32</v>
      </c>
      <c r="O430" s="66">
        <v>6334.97</v>
      </c>
      <c r="P430" s="66">
        <v>3518.55</v>
      </c>
      <c r="Q430" t="s">
        <v>414</v>
      </c>
      <c r="R430" t="s">
        <v>933</v>
      </c>
      <c r="S430" t="e">
        <f>VLOOKUP(B430,中介结果明细表!$B$4:$E$6,8,FALSE)</f>
        <v>#N/A</v>
      </c>
    </row>
    <row r="431" hidden="1" spans="1:19">
      <c r="A431">
        <v>1235</v>
      </c>
      <c r="B431" s="67">
        <v>21000000340</v>
      </c>
      <c r="C431" t="s">
        <v>692</v>
      </c>
      <c r="E431" t="s">
        <v>692</v>
      </c>
      <c r="F431" t="s">
        <v>542</v>
      </c>
      <c r="G431" t="s">
        <v>693</v>
      </c>
      <c r="H431">
        <v>1</v>
      </c>
      <c r="I431" t="s">
        <v>593</v>
      </c>
      <c r="J431">
        <v>24230</v>
      </c>
      <c r="K431" t="s">
        <v>433</v>
      </c>
      <c r="L431">
        <v>200000</v>
      </c>
      <c r="M431" t="s">
        <v>32</v>
      </c>
      <c r="O431" s="66">
        <v>12820.52</v>
      </c>
      <c r="P431" s="66">
        <v>3528.13</v>
      </c>
      <c r="Q431" t="s">
        <v>414</v>
      </c>
      <c r="R431" t="s">
        <v>544</v>
      </c>
      <c r="S431" t="e">
        <f>VLOOKUP(B431,中介结果明细表!$B$4:$E$6,8,FALSE)</f>
        <v>#N/A</v>
      </c>
    </row>
    <row r="432" spans="1:19">
      <c r="A432">
        <v>1235</v>
      </c>
      <c r="B432" s="67">
        <v>21000000341</v>
      </c>
      <c r="C432" t="s">
        <v>662</v>
      </c>
      <c r="D432" t="s">
        <v>663</v>
      </c>
      <c r="E432" t="s">
        <v>662</v>
      </c>
      <c r="F432" t="s">
        <v>542</v>
      </c>
      <c r="G432" t="s">
        <v>462</v>
      </c>
      <c r="H432">
        <v>1</v>
      </c>
      <c r="I432" t="s">
        <v>593</v>
      </c>
      <c r="J432">
        <v>210040202</v>
      </c>
      <c r="K432" t="s">
        <v>665</v>
      </c>
      <c r="L432">
        <v>200000</v>
      </c>
      <c r="M432" t="s">
        <v>32</v>
      </c>
      <c r="O432" s="66">
        <v>9990</v>
      </c>
      <c r="P432" s="66">
        <v>299.7</v>
      </c>
      <c r="Q432" t="s">
        <v>414</v>
      </c>
      <c r="R432" t="s">
        <v>544</v>
      </c>
      <c r="S432" t="e">
        <f>VLOOKUP(B432,中介结果明细表!$B$4:$E$6,8,FALSE)</f>
        <v>#N/A</v>
      </c>
    </row>
    <row r="433" hidden="1" spans="1:19">
      <c r="A433">
        <v>1235</v>
      </c>
      <c r="B433" s="67">
        <v>21000000342</v>
      </c>
      <c r="C433" t="s">
        <v>725</v>
      </c>
      <c r="D433" t="s">
        <v>937</v>
      </c>
      <c r="E433" t="s">
        <v>937</v>
      </c>
      <c r="F433" t="s">
        <v>542</v>
      </c>
      <c r="G433" t="s">
        <v>877</v>
      </c>
      <c r="H433">
        <v>1</v>
      </c>
      <c r="I433" t="s">
        <v>593</v>
      </c>
      <c r="J433">
        <v>2201002</v>
      </c>
      <c r="K433" t="s">
        <v>879</v>
      </c>
      <c r="L433">
        <v>200000</v>
      </c>
      <c r="M433" t="s">
        <v>32</v>
      </c>
      <c r="O433" s="66">
        <v>2504</v>
      </c>
      <c r="P433" s="66">
        <v>1127.64</v>
      </c>
      <c r="Q433" t="s">
        <v>414</v>
      </c>
      <c r="R433" t="s">
        <v>543</v>
      </c>
      <c r="S433" t="e">
        <f>VLOOKUP(B433,中介结果明细表!$B$4:$E$6,8,FALSE)</f>
        <v>#N/A</v>
      </c>
    </row>
    <row r="434" hidden="1" spans="1:19">
      <c r="A434">
        <v>1235</v>
      </c>
      <c r="B434" s="67">
        <v>21000000343</v>
      </c>
      <c r="C434" t="s">
        <v>799</v>
      </c>
      <c r="D434" t="s">
        <v>800</v>
      </c>
      <c r="E434" t="s">
        <v>800</v>
      </c>
      <c r="F434" t="s">
        <v>542</v>
      </c>
      <c r="G434" t="s">
        <v>801</v>
      </c>
      <c r="H434">
        <v>1</v>
      </c>
      <c r="I434" t="s">
        <v>593</v>
      </c>
      <c r="J434">
        <v>2200914</v>
      </c>
      <c r="K434" t="s">
        <v>802</v>
      </c>
      <c r="L434">
        <v>200000</v>
      </c>
      <c r="M434" t="s">
        <v>32</v>
      </c>
      <c r="O434" s="66">
        <v>10626</v>
      </c>
      <c r="P434" s="66">
        <v>8092.14</v>
      </c>
      <c r="Q434" t="s">
        <v>414</v>
      </c>
      <c r="R434" t="s">
        <v>543</v>
      </c>
      <c r="S434" t="e">
        <f>VLOOKUP(B434,中介结果明细表!$B$4:$E$6,8,FALSE)</f>
        <v>#N/A</v>
      </c>
    </row>
    <row r="435" spans="1:19">
      <c r="A435">
        <v>1235</v>
      </c>
      <c r="B435" s="67">
        <v>21000000344</v>
      </c>
      <c r="C435" t="s">
        <v>718</v>
      </c>
      <c r="D435" t="s">
        <v>719</v>
      </c>
      <c r="E435" t="s">
        <v>718</v>
      </c>
      <c r="F435" t="s">
        <v>542</v>
      </c>
      <c r="G435" t="s">
        <v>720</v>
      </c>
      <c r="H435">
        <v>1</v>
      </c>
      <c r="I435" t="s">
        <v>472</v>
      </c>
      <c r="J435">
        <v>210040202</v>
      </c>
      <c r="K435" t="s">
        <v>665</v>
      </c>
      <c r="L435">
        <v>200000</v>
      </c>
      <c r="M435" t="s">
        <v>32</v>
      </c>
      <c r="O435" s="66">
        <v>9600</v>
      </c>
      <c r="P435" s="66">
        <v>288</v>
      </c>
      <c r="Q435" t="s">
        <v>414</v>
      </c>
      <c r="R435" t="s">
        <v>545</v>
      </c>
      <c r="S435" t="e">
        <f>VLOOKUP(B435,中介结果明细表!$B$4:$E$6,8,FALSE)</f>
        <v>#N/A</v>
      </c>
    </row>
    <row r="436" hidden="1" spans="1:19">
      <c r="A436">
        <v>1235</v>
      </c>
      <c r="B436" s="67">
        <v>21000000345</v>
      </c>
      <c r="C436" t="s">
        <v>366</v>
      </c>
      <c r="D436" t="s">
        <v>606</v>
      </c>
      <c r="E436" t="s">
        <v>366</v>
      </c>
      <c r="F436" t="s">
        <v>542</v>
      </c>
      <c r="G436" t="s">
        <v>603</v>
      </c>
      <c r="H436">
        <v>1</v>
      </c>
      <c r="I436" t="s">
        <v>472</v>
      </c>
      <c r="J436">
        <v>2201002</v>
      </c>
      <c r="K436" t="s">
        <v>607</v>
      </c>
      <c r="L436">
        <v>200000</v>
      </c>
      <c r="M436" t="s">
        <v>32</v>
      </c>
      <c r="O436" s="66">
        <v>0</v>
      </c>
      <c r="P436" s="66">
        <v>0</v>
      </c>
      <c r="Q436" t="s">
        <v>434</v>
      </c>
      <c r="R436" t="s">
        <v>933</v>
      </c>
      <c r="S436" t="e">
        <f>VLOOKUP(B436,中介结果明细表!$B$4:$E$6,8,FALSE)</f>
        <v>#N/A</v>
      </c>
    </row>
    <row r="437" spans="1:19">
      <c r="A437">
        <v>1235</v>
      </c>
      <c r="B437" s="67">
        <v>21000000346</v>
      </c>
      <c r="C437" t="s">
        <v>366</v>
      </c>
      <c r="D437" t="s">
        <v>373</v>
      </c>
      <c r="E437" t="s">
        <v>366</v>
      </c>
      <c r="F437" t="s">
        <v>542</v>
      </c>
      <c r="G437" t="s">
        <v>614</v>
      </c>
      <c r="H437">
        <v>1</v>
      </c>
      <c r="I437" t="s">
        <v>593</v>
      </c>
      <c r="J437">
        <v>2201002</v>
      </c>
      <c r="K437" t="s">
        <v>607</v>
      </c>
      <c r="L437">
        <v>200000</v>
      </c>
      <c r="M437" t="s">
        <v>32</v>
      </c>
      <c r="O437" s="66">
        <v>1711</v>
      </c>
      <c r="P437" s="66">
        <v>51.33</v>
      </c>
      <c r="Q437" t="s">
        <v>414</v>
      </c>
      <c r="R437" t="s">
        <v>933</v>
      </c>
      <c r="S437" t="e">
        <f>VLOOKUP(B437,中介结果明细表!$B$4:$E$6,8,FALSE)</f>
        <v>#N/A</v>
      </c>
    </row>
    <row r="438" spans="1:19">
      <c r="A438">
        <v>1235</v>
      </c>
      <c r="B438" s="67">
        <v>21000000347</v>
      </c>
      <c r="C438" t="s">
        <v>366</v>
      </c>
      <c r="D438" t="s">
        <v>373</v>
      </c>
      <c r="E438" t="s">
        <v>366</v>
      </c>
      <c r="F438" t="s">
        <v>542</v>
      </c>
      <c r="G438" t="s">
        <v>614</v>
      </c>
      <c r="H438">
        <v>1</v>
      </c>
      <c r="I438" t="s">
        <v>593</v>
      </c>
      <c r="J438">
        <v>2201002</v>
      </c>
      <c r="K438" t="s">
        <v>607</v>
      </c>
      <c r="L438">
        <v>200000</v>
      </c>
      <c r="M438" t="s">
        <v>32</v>
      </c>
      <c r="O438" s="66">
        <v>1711</v>
      </c>
      <c r="P438" s="66">
        <v>51.33</v>
      </c>
      <c r="Q438" t="s">
        <v>414</v>
      </c>
      <c r="R438" t="s">
        <v>933</v>
      </c>
      <c r="S438" t="e">
        <f>VLOOKUP(B438,中介结果明细表!$B$4:$E$6,8,FALSE)</f>
        <v>#N/A</v>
      </c>
    </row>
    <row r="439" spans="1:19">
      <c r="A439">
        <v>1235</v>
      </c>
      <c r="B439" s="67">
        <v>21000000348</v>
      </c>
      <c r="C439" t="s">
        <v>366</v>
      </c>
      <c r="D439" t="s">
        <v>373</v>
      </c>
      <c r="E439" t="s">
        <v>366</v>
      </c>
      <c r="F439" t="s">
        <v>542</v>
      </c>
      <c r="G439" t="s">
        <v>614</v>
      </c>
      <c r="H439">
        <v>1</v>
      </c>
      <c r="I439" t="s">
        <v>593</v>
      </c>
      <c r="J439">
        <v>2201002</v>
      </c>
      <c r="K439" t="s">
        <v>607</v>
      </c>
      <c r="L439">
        <v>200000</v>
      </c>
      <c r="M439" t="s">
        <v>32</v>
      </c>
      <c r="O439" s="66">
        <v>1711</v>
      </c>
      <c r="P439" s="66">
        <v>51.33</v>
      </c>
      <c r="Q439" t="s">
        <v>414</v>
      </c>
      <c r="R439" t="s">
        <v>933</v>
      </c>
      <c r="S439" t="e">
        <f>VLOOKUP(B439,中介结果明细表!$B$4:$E$6,8,FALSE)</f>
        <v>#N/A</v>
      </c>
    </row>
    <row r="440" hidden="1" spans="1:19">
      <c r="A440">
        <v>1235</v>
      </c>
      <c r="B440" s="67">
        <v>21000000349</v>
      </c>
      <c r="C440" t="s">
        <v>113</v>
      </c>
      <c r="D440" t="s">
        <v>328</v>
      </c>
      <c r="E440" t="s">
        <v>328</v>
      </c>
      <c r="F440" t="s">
        <v>542</v>
      </c>
      <c r="G440" t="s">
        <v>774</v>
      </c>
      <c r="H440">
        <v>1</v>
      </c>
      <c r="I440" t="s">
        <v>593</v>
      </c>
      <c r="J440">
        <v>2010104</v>
      </c>
      <c r="K440" t="s">
        <v>775</v>
      </c>
      <c r="L440">
        <v>200000</v>
      </c>
      <c r="M440" t="s">
        <v>32</v>
      </c>
      <c r="O440" s="66">
        <v>4666</v>
      </c>
      <c r="P440" s="66">
        <v>139.98</v>
      </c>
      <c r="Q440" t="s">
        <v>414</v>
      </c>
      <c r="R440" t="s">
        <v>933</v>
      </c>
      <c r="S440" t="e">
        <f>VLOOKUP(B440,中介结果明细表!$B$4:$E$6,8,FALSE)</f>
        <v>#N/A</v>
      </c>
    </row>
    <row r="441" hidden="1" spans="1:19">
      <c r="A441">
        <v>1235</v>
      </c>
      <c r="B441" s="67">
        <v>21000000350</v>
      </c>
      <c r="C441" t="s">
        <v>833</v>
      </c>
      <c r="D441" t="s">
        <v>834</v>
      </c>
      <c r="E441" t="s">
        <v>834</v>
      </c>
      <c r="F441" t="s">
        <v>542</v>
      </c>
      <c r="G441" t="s">
        <v>835</v>
      </c>
      <c r="H441">
        <v>1</v>
      </c>
      <c r="I441" t="s">
        <v>593</v>
      </c>
      <c r="J441">
        <v>2201007</v>
      </c>
      <c r="K441" t="s">
        <v>836</v>
      </c>
      <c r="L441">
        <v>200000</v>
      </c>
      <c r="M441" t="s">
        <v>32</v>
      </c>
      <c r="O441" s="66">
        <v>5584.81</v>
      </c>
      <c r="P441" s="66">
        <v>1160.72</v>
      </c>
      <c r="Q441" t="s">
        <v>414</v>
      </c>
      <c r="R441" t="s">
        <v>933</v>
      </c>
      <c r="S441" t="e">
        <f>VLOOKUP(B441,中介结果明细表!$B$4:$E$6,8,FALSE)</f>
        <v>#N/A</v>
      </c>
    </row>
    <row r="442" hidden="1" spans="1:19">
      <c r="A442">
        <v>1235</v>
      </c>
      <c r="B442" s="67">
        <v>21000000351</v>
      </c>
      <c r="C442" t="s">
        <v>702</v>
      </c>
      <c r="E442" t="s">
        <v>702</v>
      </c>
      <c r="F442" t="s">
        <v>542</v>
      </c>
      <c r="G442" t="s">
        <v>703</v>
      </c>
      <c r="H442">
        <v>1</v>
      </c>
      <c r="I442" t="s">
        <v>411</v>
      </c>
      <c r="J442">
        <v>24220</v>
      </c>
      <c r="K442" t="s">
        <v>433</v>
      </c>
      <c r="L442">
        <v>200000</v>
      </c>
      <c r="M442" t="s">
        <v>32</v>
      </c>
      <c r="O442" s="66">
        <v>97841.92</v>
      </c>
      <c r="P442" s="66">
        <v>23088.01</v>
      </c>
      <c r="Q442" t="s">
        <v>414</v>
      </c>
      <c r="R442" t="s">
        <v>550</v>
      </c>
      <c r="S442" t="e">
        <f>VLOOKUP(B442,中介结果明细表!$B$4:$E$6,8,FALSE)</f>
        <v>#N/A</v>
      </c>
    </row>
    <row r="443" hidden="1" spans="1:19">
      <c r="A443">
        <v>1235</v>
      </c>
      <c r="B443" s="67">
        <v>21000000352</v>
      </c>
      <c r="C443" t="s">
        <v>312</v>
      </c>
      <c r="D443" t="s">
        <v>621</v>
      </c>
      <c r="E443" t="s">
        <v>312</v>
      </c>
      <c r="F443" t="s">
        <v>542</v>
      </c>
      <c r="G443" t="s">
        <v>622</v>
      </c>
      <c r="H443">
        <v>1</v>
      </c>
      <c r="I443" t="s">
        <v>472</v>
      </c>
      <c r="J443">
        <v>2010104</v>
      </c>
      <c r="K443" t="s">
        <v>433</v>
      </c>
      <c r="L443">
        <v>200000</v>
      </c>
      <c r="M443" t="s">
        <v>32</v>
      </c>
      <c r="O443" s="66">
        <v>0</v>
      </c>
      <c r="P443" s="66">
        <v>0</v>
      </c>
      <c r="Q443" t="s">
        <v>608</v>
      </c>
      <c r="R443" t="s">
        <v>933</v>
      </c>
      <c r="S443" t="e">
        <f>VLOOKUP(B443,中介结果明细表!$B$4:$E$6,8,FALSE)</f>
        <v>#N/A</v>
      </c>
    </row>
    <row r="444" hidden="1" spans="1:19">
      <c r="A444">
        <v>1235</v>
      </c>
      <c r="B444" s="67">
        <v>21000000353</v>
      </c>
      <c r="C444" t="s">
        <v>312</v>
      </c>
      <c r="D444" t="s">
        <v>621</v>
      </c>
      <c r="E444" t="s">
        <v>312</v>
      </c>
      <c r="F444" t="s">
        <v>542</v>
      </c>
      <c r="G444" t="s">
        <v>622</v>
      </c>
      <c r="H444">
        <v>1</v>
      </c>
      <c r="I444" t="s">
        <v>472</v>
      </c>
      <c r="J444">
        <v>2010104</v>
      </c>
      <c r="K444" t="s">
        <v>433</v>
      </c>
      <c r="L444">
        <v>200000</v>
      </c>
      <c r="M444" t="s">
        <v>32</v>
      </c>
      <c r="O444" s="66">
        <v>0</v>
      </c>
      <c r="P444" s="66">
        <v>0</v>
      </c>
      <c r="Q444" t="s">
        <v>608</v>
      </c>
      <c r="R444" t="s">
        <v>933</v>
      </c>
      <c r="S444" t="e">
        <f>VLOOKUP(B444,中介结果明细表!$B$4:$E$6,8,FALSE)</f>
        <v>#N/A</v>
      </c>
    </row>
    <row r="445" spans="1:19">
      <c r="A445">
        <v>1235</v>
      </c>
      <c r="B445" s="67">
        <v>21000000354</v>
      </c>
      <c r="C445" t="s">
        <v>312</v>
      </c>
      <c r="D445" t="s">
        <v>153</v>
      </c>
      <c r="E445" t="s">
        <v>312</v>
      </c>
      <c r="F445" t="s">
        <v>542</v>
      </c>
      <c r="G445" t="s">
        <v>462</v>
      </c>
      <c r="H445">
        <v>1</v>
      </c>
      <c r="I445" t="s">
        <v>593</v>
      </c>
      <c r="J445">
        <v>2010104</v>
      </c>
      <c r="K445" t="s">
        <v>433</v>
      </c>
      <c r="L445">
        <v>200000</v>
      </c>
      <c r="M445" t="s">
        <v>32</v>
      </c>
      <c r="O445" s="66">
        <v>6752.14</v>
      </c>
      <c r="P445" s="66">
        <v>202.56</v>
      </c>
      <c r="Q445" t="s">
        <v>414</v>
      </c>
      <c r="R445" t="s">
        <v>933</v>
      </c>
      <c r="S445" t="e">
        <f>VLOOKUP(B445,中介结果明细表!$B$4:$E$6,8,FALSE)</f>
        <v>#N/A</v>
      </c>
    </row>
    <row r="446" hidden="1" spans="1:19">
      <c r="A446">
        <v>1235</v>
      </c>
      <c r="B446" s="67">
        <v>21000000355</v>
      </c>
      <c r="C446" t="s">
        <v>113</v>
      </c>
      <c r="D446" t="s">
        <v>328</v>
      </c>
      <c r="E446" t="s">
        <v>328</v>
      </c>
      <c r="F446" t="s">
        <v>542</v>
      </c>
      <c r="G446" t="s">
        <v>774</v>
      </c>
      <c r="H446">
        <v>1</v>
      </c>
      <c r="I446" t="s">
        <v>593</v>
      </c>
      <c r="J446">
        <v>2010104</v>
      </c>
      <c r="K446" t="s">
        <v>775</v>
      </c>
      <c r="L446">
        <v>200000</v>
      </c>
      <c r="M446" t="s">
        <v>32</v>
      </c>
      <c r="O446" s="66">
        <v>4666</v>
      </c>
      <c r="P446" s="66">
        <v>139.98</v>
      </c>
      <c r="Q446" t="s">
        <v>414</v>
      </c>
      <c r="R446" t="s">
        <v>933</v>
      </c>
      <c r="S446" t="e">
        <f>VLOOKUP(B446,中介结果明细表!$B$4:$E$6,8,FALSE)</f>
        <v>#N/A</v>
      </c>
    </row>
    <row r="447" hidden="1" spans="1:19">
      <c r="A447">
        <v>1235</v>
      </c>
      <c r="B447" s="67">
        <v>21000000356</v>
      </c>
      <c r="C447" t="s">
        <v>366</v>
      </c>
      <c r="D447" t="s">
        <v>804</v>
      </c>
      <c r="E447" t="s">
        <v>804</v>
      </c>
      <c r="F447" t="s">
        <v>542</v>
      </c>
      <c r="G447" t="s">
        <v>795</v>
      </c>
      <c r="H447">
        <v>1</v>
      </c>
      <c r="I447" t="s">
        <v>593</v>
      </c>
      <c r="J447">
        <v>2201002</v>
      </c>
      <c r="K447" t="s">
        <v>615</v>
      </c>
      <c r="L447">
        <v>200000</v>
      </c>
      <c r="M447" t="s">
        <v>32</v>
      </c>
      <c r="O447" s="66">
        <v>3563.97</v>
      </c>
      <c r="P447" s="66">
        <v>164.53</v>
      </c>
      <c r="Q447" t="s">
        <v>414</v>
      </c>
      <c r="R447" t="s">
        <v>933</v>
      </c>
      <c r="S447" t="e">
        <f>VLOOKUP(B447,中介结果明细表!$B$4:$E$6,8,FALSE)</f>
        <v>#N/A</v>
      </c>
    </row>
    <row r="448" hidden="1" spans="1:19">
      <c r="A448">
        <v>1235</v>
      </c>
      <c r="B448" s="67">
        <v>21000000357</v>
      </c>
      <c r="C448" t="s">
        <v>861</v>
      </c>
      <c r="D448" t="s">
        <v>862</v>
      </c>
      <c r="E448" t="s">
        <v>862</v>
      </c>
      <c r="F448" t="s">
        <v>542</v>
      </c>
      <c r="G448" t="s">
        <v>524</v>
      </c>
      <c r="H448">
        <v>1</v>
      </c>
      <c r="I448" t="s">
        <v>796</v>
      </c>
      <c r="J448">
        <v>2321007</v>
      </c>
      <c r="K448" t="s">
        <v>863</v>
      </c>
      <c r="L448">
        <v>200000</v>
      </c>
      <c r="M448" t="s">
        <v>32</v>
      </c>
      <c r="O448" s="66">
        <v>40845</v>
      </c>
      <c r="P448" s="66">
        <v>15752.55</v>
      </c>
      <c r="Q448" t="s">
        <v>414</v>
      </c>
      <c r="R448" t="s">
        <v>933</v>
      </c>
      <c r="S448" t="e">
        <f>VLOOKUP(B448,中介结果明细表!$B$4:$E$6,8,FALSE)</f>
        <v>#N/A</v>
      </c>
    </row>
    <row r="449" hidden="1" spans="1:19">
      <c r="A449">
        <v>1235</v>
      </c>
      <c r="B449" s="67">
        <v>21000000358</v>
      </c>
      <c r="C449" t="s">
        <v>662</v>
      </c>
      <c r="D449" t="s">
        <v>663</v>
      </c>
      <c r="E449" t="s">
        <v>662</v>
      </c>
      <c r="F449" t="s">
        <v>542</v>
      </c>
      <c r="G449" t="s">
        <v>462</v>
      </c>
      <c r="H449">
        <v>1</v>
      </c>
      <c r="I449" t="s">
        <v>593</v>
      </c>
      <c r="J449">
        <v>210040202</v>
      </c>
      <c r="K449" t="s">
        <v>665</v>
      </c>
      <c r="L449">
        <v>200000</v>
      </c>
      <c r="M449" t="s">
        <v>32</v>
      </c>
      <c r="O449" s="66">
        <v>9990</v>
      </c>
      <c r="P449" s="66">
        <v>299.7</v>
      </c>
      <c r="Q449" t="s">
        <v>414</v>
      </c>
      <c r="R449" t="s">
        <v>550</v>
      </c>
      <c r="S449" t="e">
        <f>VLOOKUP(B449,中介结果明细表!$B$4:$E$6,8,FALSE)</f>
        <v>#N/A</v>
      </c>
    </row>
    <row r="450" hidden="1" spans="1:19">
      <c r="A450">
        <v>1235</v>
      </c>
      <c r="B450" s="67">
        <v>21000000359</v>
      </c>
      <c r="C450" t="s">
        <v>113</v>
      </c>
      <c r="D450" t="s">
        <v>934</v>
      </c>
      <c r="E450" t="s">
        <v>934</v>
      </c>
      <c r="F450" t="s">
        <v>542</v>
      </c>
      <c r="G450" t="s">
        <v>894</v>
      </c>
      <c r="H450">
        <v>1</v>
      </c>
      <c r="I450" t="s">
        <v>593</v>
      </c>
      <c r="J450">
        <v>2010104</v>
      </c>
      <c r="K450" t="s">
        <v>821</v>
      </c>
      <c r="L450">
        <v>200000</v>
      </c>
      <c r="M450" t="s">
        <v>32</v>
      </c>
      <c r="O450" s="66">
        <v>5321</v>
      </c>
      <c r="P450" s="66">
        <v>1665.02</v>
      </c>
      <c r="Q450" t="s">
        <v>414</v>
      </c>
      <c r="R450" t="s">
        <v>933</v>
      </c>
      <c r="S450" t="e">
        <f>VLOOKUP(B450,中介结果明细表!$B$4:$E$6,8,FALSE)</f>
        <v>#N/A</v>
      </c>
    </row>
    <row r="451" hidden="1" spans="1:19">
      <c r="A451">
        <v>1235</v>
      </c>
      <c r="B451" s="67">
        <v>21000000360</v>
      </c>
      <c r="C451" t="s">
        <v>898</v>
      </c>
      <c r="D451" t="s">
        <v>935</v>
      </c>
      <c r="E451" t="s">
        <v>935</v>
      </c>
      <c r="F451" t="s">
        <v>542</v>
      </c>
      <c r="G451" t="s">
        <v>894</v>
      </c>
      <c r="H451">
        <v>1</v>
      </c>
      <c r="I451" t="s">
        <v>593</v>
      </c>
      <c r="J451">
        <v>2010402</v>
      </c>
      <c r="K451" t="s">
        <v>900</v>
      </c>
      <c r="L451">
        <v>200000</v>
      </c>
      <c r="M451" t="s">
        <v>32</v>
      </c>
      <c r="O451" s="66">
        <v>7576</v>
      </c>
      <c r="P451" s="66">
        <v>2370.65</v>
      </c>
      <c r="Q451" t="s">
        <v>414</v>
      </c>
      <c r="R451" t="s">
        <v>933</v>
      </c>
      <c r="S451" t="e">
        <f>VLOOKUP(B451,中介结果明细表!$B$4:$E$6,8,FALSE)</f>
        <v>#N/A</v>
      </c>
    </row>
    <row r="452" hidden="1" spans="1:19">
      <c r="A452">
        <v>1235</v>
      </c>
      <c r="B452" s="67">
        <v>21000000361</v>
      </c>
      <c r="C452" t="s">
        <v>97</v>
      </c>
      <c r="D452" t="s">
        <v>938</v>
      </c>
      <c r="E452" t="s">
        <v>938</v>
      </c>
      <c r="F452" t="s">
        <v>542</v>
      </c>
      <c r="G452" t="s">
        <v>919</v>
      </c>
      <c r="H452">
        <v>1</v>
      </c>
      <c r="I452" t="s">
        <v>593</v>
      </c>
      <c r="J452">
        <v>2010601</v>
      </c>
      <c r="K452" t="s">
        <v>853</v>
      </c>
      <c r="L452">
        <v>200000</v>
      </c>
      <c r="M452" t="s">
        <v>32</v>
      </c>
      <c r="O452" s="66">
        <v>5998</v>
      </c>
      <c r="P452" s="66">
        <v>3331.38</v>
      </c>
      <c r="Q452" t="s">
        <v>414</v>
      </c>
      <c r="R452" t="s">
        <v>933</v>
      </c>
      <c r="S452" t="e">
        <f>VLOOKUP(B452,中介结果明细表!$B$4:$E$6,8,FALSE)</f>
        <v>#N/A</v>
      </c>
    </row>
    <row r="453" spans="1:19">
      <c r="A453">
        <v>1235</v>
      </c>
      <c r="B453" s="67">
        <v>21000000362</v>
      </c>
      <c r="C453" t="s">
        <v>366</v>
      </c>
      <c r="E453" t="s">
        <v>366</v>
      </c>
      <c r="F453" t="s">
        <v>542</v>
      </c>
      <c r="G453" t="s">
        <v>736</v>
      </c>
      <c r="H453">
        <v>1</v>
      </c>
      <c r="I453" t="s">
        <v>593</v>
      </c>
      <c r="J453">
        <v>2201002</v>
      </c>
      <c r="K453" t="s">
        <v>607</v>
      </c>
      <c r="L453">
        <v>200000</v>
      </c>
      <c r="M453" t="s">
        <v>32</v>
      </c>
      <c r="O453" s="66">
        <v>5748.25</v>
      </c>
      <c r="P453" s="66">
        <v>172.45</v>
      </c>
      <c r="Q453" t="s">
        <v>414</v>
      </c>
      <c r="R453" t="s">
        <v>544</v>
      </c>
      <c r="S453" t="e">
        <f>VLOOKUP(B453,中介结果明细表!$B$4:$E$6,8,FALSE)</f>
        <v>#N/A</v>
      </c>
    </row>
    <row r="454" hidden="1" spans="1:19">
      <c r="A454">
        <v>1235</v>
      </c>
      <c r="B454" s="67">
        <v>21000000363</v>
      </c>
      <c r="C454" t="s">
        <v>725</v>
      </c>
      <c r="D454" t="s">
        <v>937</v>
      </c>
      <c r="E454" t="s">
        <v>937</v>
      </c>
      <c r="F454" t="s">
        <v>542</v>
      </c>
      <c r="G454" t="s">
        <v>877</v>
      </c>
      <c r="H454">
        <v>1</v>
      </c>
      <c r="I454" t="s">
        <v>593</v>
      </c>
      <c r="J454">
        <v>2201002</v>
      </c>
      <c r="K454" t="s">
        <v>879</v>
      </c>
      <c r="L454">
        <v>200000</v>
      </c>
      <c r="M454" t="s">
        <v>32</v>
      </c>
      <c r="O454" s="66">
        <v>2504</v>
      </c>
      <c r="P454" s="66">
        <v>1127.64</v>
      </c>
      <c r="Q454" t="s">
        <v>414</v>
      </c>
      <c r="R454" t="s">
        <v>544</v>
      </c>
      <c r="S454" t="e">
        <f>VLOOKUP(B454,中介结果明细表!$B$4:$E$6,8,FALSE)</f>
        <v>#N/A</v>
      </c>
    </row>
    <row r="455" spans="1:19">
      <c r="A455">
        <v>1235</v>
      </c>
      <c r="B455" s="67">
        <v>21000000364</v>
      </c>
      <c r="C455" t="s">
        <v>725</v>
      </c>
      <c r="D455" t="s">
        <v>726</v>
      </c>
      <c r="E455" t="s">
        <v>725</v>
      </c>
      <c r="F455" t="s">
        <v>542</v>
      </c>
      <c r="G455" t="s">
        <v>727</v>
      </c>
      <c r="H455">
        <v>1</v>
      </c>
      <c r="I455" t="s">
        <v>593</v>
      </c>
      <c r="J455">
        <v>2201002</v>
      </c>
      <c r="K455" t="s">
        <v>604</v>
      </c>
      <c r="L455">
        <v>200000</v>
      </c>
      <c r="M455" t="s">
        <v>32</v>
      </c>
      <c r="O455" s="66">
        <v>5641.03</v>
      </c>
      <c r="P455" s="66">
        <v>169.23</v>
      </c>
      <c r="Q455" t="s">
        <v>414</v>
      </c>
      <c r="R455" t="s">
        <v>544</v>
      </c>
      <c r="S455" t="e">
        <f>VLOOKUP(B455,中介结果明细表!$B$4:$E$6,8,FALSE)</f>
        <v>#N/A</v>
      </c>
    </row>
    <row r="456" spans="1:19">
      <c r="A456">
        <v>1235</v>
      </c>
      <c r="B456" s="67">
        <v>21000000365</v>
      </c>
      <c r="C456" t="s">
        <v>597</v>
      </c>
      <c r="D456" t="s">
        <v>598</v>
      </c>
      <c r="E456" t="s">
        <v>597</v>
      </c>
      <c r="F456" t="s">
        <v>542</v>
      </c>
      <c r="G456" t="s">
        <v>599</v>
      </c>
      <c r="H456">
        <v>1</v>
      </c>
      <c r="I456" t="s">
        <v>593</v>
      </c>
      <c r="J456">
        <v>2400602</v>
      </c>
      <c r="K456" t="s">
        <v>433</v>
      </c>
      <c r="L456">
        <v>200000</v>
      </c>
      <c r="M456" t="s">
        <v>32</v>
      </c>
      <c r="O456" s="66">
        <v>40068.38</v>
      </c>
      <c r="P456" s="66">
        <v>1202.05</v>
      </c>
      <c r="Q456" t="s">
        <v>414</v>
      </c>
      <c r="R456" t="s">
        <v>544</v>
      </c>
      <c r="S456" t="e">
        <f>VLOOKUP(B456,中介结果明细表!$B$4:$E$6,8,FALSE)</f>
        <v>#N/A</v>
      </c>
    </row>
    <row r="457" hidden="1" spans="1:19">
      <c r="A457">
        <v>1235</v>
      </c>
      <c r="B457" s="67">
        <v>21000000366</v>
      </c>
      <c r="C457" t="s">
        <v>366</v>
      </c>
      <c r="D457" t="s">
        <v>373</v>
      </c>
      <c r="E457" t="s">
        <v>366</v>
      </c>
      <c r="F457" t="s">
        <v>542</v>
      </c>
      <c r="G457" t="s">
        <v>738</v>
      </c>
      <c r="H457">
        <v>1</v>
      </c>
      <c r="I457" t="s">
        <v>593</v>
      </c>
      <c r="J457">
        <v>2201002</v>
      </c>
      <c r="K457" t="s">
        <v>607</v>
      </c>
      <c r="L457">
        <v>200000</v>
      </c>
      <c r="M457" t="s">
        <v>32</v>
      </c>
      <c r="O457" s="66">
        <v>1711</v>
      </c>
      <c r="P457" s="66">
        <v>51.33</v>
      </c>
      <c r="Q457" t="s">
        <v>434</v>
      </c>
      <c r="R457" t="s">
        <v>550</v>
      </c>
      <c r="S457" t="e">
        <f>VLOOKUP(B457,中介结果明细表!$B$4:$E$6,8,FALSE)</f>
        <v>#N/A</v>
      </c>
    </row>
    <row r="458" hidden="1" spans="1:19">
      <c r="A458">
        <v>1235</v>
      </c>
      <c r="B458" s="67">
        <v>21000000367</v>
      </c>
      <c r="C458" t="s">
        <v>590</v>
      </c>
      <c r="D458" t="s">
        <v>594</v>
      </c>
      <c r="E458" t="s">
        <v>590</v>
      </c>
      <c r="F458" t="s">
        <v>542</v>
      </c>
      <c r="G458" t="s">
        <v>595</v>
      </c>
      <c r="H458">
        <v>1</v>
      </c>
      <c r="I458" t="s">
        <v>593</v>
      </c>
      <c r="J458">
        <v>210090801</v>
      </c>
      <c r="K458" t="s">
        <v>433</v>
      </c>
      <c r="L458">
        <v>200000</v>
      </c>
      <c r="M458" t="s">
        <v>32</v>
      </c>
      <c r="O458" s="66">
        <v>56225.45</v>
      </c>
      <c r="P458" s="66">
        <v>1686.76</v>
      </c>
      <c r="Q458" t="s">
        <v>414</v>
      </c>
      <c r="R458" t="s">
        <v>544</v>
      </c>
      <c r="S458" t="e">
        <f>VLOOKUP(B458,中介结果明细表!$B$4:$E$6,8,FALSE)</f>
        <v>#N/A</v>
      </c>
    </row>
    <row r="459" hidden="1" spans="1:19">
      <c r="A459">
        <v>1235</v>
      </c>
      <c r="B459" s="67">
        <v>21000000368</v>
      </c>
      <c r="C459" t="s">
        <v>854</v>
      </c>
      <c r="D459" t="s">
        <v>855</v>
      </c>
      <c r="E459" t="s">
        <v>855</v>
      </c>
      <c r="F459" t="s">
        <v>542</v>
      </c>
      <c r="G459" t="s">
        <v>852</v>
      </c>
      <c r="H459">
        <v>1</v>
      </c>
      <c r="I459" t="s">
        <v>593</v>
      </c>
      <c r="J459">
        <v>2201001</v>
      </c>
      <c r="K459" t="s">
        <v>836</v>
      </c>
      <c r="L459">
        <v>200000</v>
      </c>
      <c r="M459" t="s">
        <v>32</v>
      </c>
      <c r="O459" s="66">
        <v>3624</v>
      </c>
      <c r="P459" s="66">
        <v>928.95</v>
      </c>
      <c r="Q459" t="s">
        <v>414</v>
      </c>
      <c r="R459" t="s">
        <v>544</v>
      </c>
      <c r="S459" t="e">
        <f>VLOOKUP(B459,中介结果明细表!$B$4:$E$6,8,FALSE)</f>
        <v>#N/A</v>
      </c>
    </row>
    <row r="460" spans="1:19">
      <c r="A460">
        <v>1235</v>
      </c>
      <c r="B460" s="67">
        <v>21000000369</v>
      </c>
      <c r="C460" t="s">
        <v>600</v>
      </c>
      <c r="D460" t="s">
        <v>678</v>
      </c>
      <c r="E460" t="s">
        <v>600</v>
      </c>
      <c r="F460" t="s">
        <v>542</v>
      </c>
      <c r="G460" t="s">
        <v>462</v>
      </c>
      <c r="H460">
        <v>1</v>
      </c>
      <c r="I460" t="s">
        <v>472</v>
      </c>
      <c r="J460">
        <v>2321007</v>
      </c>
      <c r="K460" t="s">
        <v>433</v>
      </c>
      <c r="L460">
        <v>200000</v>
      </c>
      <c r="M460" t="s">
        <v>32</v>
      </c>
      <c r="O460" s="66">
        <v>72329.5</v>
      </c>
      <c r="P460" s="66">
        <v>2169.89</v>
      </c>
      <c r="Q460" t="s">
        <v>414</v>
      </c>
      <c r="R460" t="s">
        <v>544</v>
      </c>
      <c r="S460" t="e">
        <f>VLOOKUP(B460,中介结果明细表!$B$4:$E$6,8,FALSE)</f>
        <v>#N/A</v>
      </c>
    </row>
    <row r="461" hidden="1" spans="1:19">
      <c r="A461">
        <v>1235</v>
      </c>
      <c r="B461" s="67">
        <v>21000000370</v>
      </c>
      <c r="C461" t="s">
        <v>366</v>
      </c>
      <c r="D461" t="s">
        <v>606</v>
      </c>
      <c r="E461" t="s">
        <v>366</v>
      </c>
      <c r="F461" t="s">
        <v>542</v>
      </c>
      <c r="G461" t="s">
        <v>603</v>
      </c>
      <c r="H461">
        <v>1</v>
      </c>
      <c r="I461" t="s">
        <v>472</v>
      </c>
      <c r="J461">
        <v>2201002</v>
      </c>
      <c r="K461" t="s">
        <v>607</v>
      </c>
      <c r="L461">
        <v>200000</v>
      </c>
      <c r="M461" t="s">
        <v>32</v>
      </c>
      <c r="O461" s="66">
        <v>0</v>
      </c>
      <c r="P461" s="66">
        <v>0</v>
      </c>
      <c r="Q461" t="s">
        <v>608</v>
      </c>
      <c r="R461" t="s">
        <v>933</v>
      </c>
      <c r="S461" t="e">
        <f>VLOOKUP(B461,中介结果明细表!$B$4:$E$6,8,FALSE)</f>
        <v>#N/A</v>
      </c>
    </row>
    <row r="462" spans="1:19">
      <c r="A462">
        <v>1235</v>
      </c>
      <c r="B462" s="67">
        <v>21000000371</v>
      </c>
      <c r="C462" t="s">
        <v>366</v>
      </c>
      <c r="D462" t="s">
        <v>373</v>
      </c>
      <c r="E462" t="s">
        <v>366</v>
      </c>
      <c r="F462" t="s">
        <v>542</v>
      </c>
      <c r="G462" t="s">
        <v>614</v>
      </c>
      <c r="H462">
        <v>1</v>
      </c>
      <c r="I462" t="s">
        <v>593</v>
      </c>
      <c r="J462">
        <v>2201002</v>
      </c>
      <c r="K462" t="s">
        <v>607</v>
      </c>
      <c r="L462">
        <v>200000</v>
      </c>
      <c r="M462" t="s">
        <v>32</v>
      </c>
      <c r="O462" s="66">
        <v>1711</v>
      </c>
      <c r="P462" s="66">
        <v>51.33</v>
      </c>
      <c r="Q462" t="s">
        <v>414</v>
      </c>
      <c r="R462" t="s">
        <v>933</v>
      </c>
      <c r="S462" t="e">
        <f>VLOOKUP(B462,中介结果明细表!$B$4:$E$6,8,FALSE)</f>
        <v>#N/A</v>
      </c>
    </row>
    <row r="463" spans="1:19">
      <c r="A463">
        <v>1235</v>
      </c>
      <c r="B463" s="67">
        <v>21000000372</v>
      </c>
      <c r="C463" t="s">
        <v>366</v>
      </c>
      <c r="D463" t="s">
        <v>373</v>
      </c>
      <c r="E463" t="s">
        <v>366</v>
      </c>
      <c r="F463" t="s">
        <v>542</v>
      </c>
      <c r="G463" t="s">
        <v>614</v>
      </c>
      <c r="H463">
        <v>1</v>
      </c>
      <c r="I463" t="s">
        <v>593</v>
      </c>
      <c r="J463">
        <v>2201002</v>
      </c>
      <c r="K463" t="s">
        <v>607</v>
      </c>
      <c r="L463">
        <v>200000</v>
      </c>
      <c r="M463" t="s">
        <v>32</v>
      </c>
      <c r="O463" s="66">
        <v>1711</v>
      </c>
      <c r="P463" s="66">
        <v>51.33</v>
      </c>
      <c r="Q463" t="s">
        <v>414</v>
      </c>
      <c r="R463" t="s">
        <v>933</v>
      </c>
      <c r="S463" t="e">
        <f>VLOOKUP(B463,中介结果明细表!$B$4:$E$6,8,FALSE)</f>
        <v>#N/A</v>
      </c>
    </row>
    <row r="464" spans="1:19">
      <c r="A464">
        <v>1235</v>
      </c>
      <c r="B464" s="67">
        <v>21000000373</v>
      </c>
      <c r="C464" t="s">
        <v>366</v>
      </c>
      <c r="D464" t="s">
        <v>373</v>
      </c>
      <c r="E464" t="s">
        <v>366</v>
      </c>
      <c r="F464" t="s">
        <v>542</v>
      </c>
      <c r="G464" t="s">
        <v>614</v>
      </c>
      <c r="H464">
        <v>1</v>
      </c>
      <c r="I464" t="s">
        <v>593</v>
      </c>
      <c r="J464">
        <v>2201002</v>
      </c>
      <c r="K464" t="s">
        <v>607</v>
      </c>
      <c r="L464">
        <v>200000</v>
      </c>
      <c r="M464" t="s">
        <v>32</v>
      </c>
      <c r="O464" s="66">
        <v>1711</v>
      </c>
      <c r="P464" s="66">
        <v>51.33</v>
      </c>
      <c r="Q464" t="s">
        <v>414</v>
      </c>
      <c r="R464" t="s">
        <v>933</v>
      </c>
      <c r="S464" t="e">
        <f>VLOOKUP(B464,中介结果明细表!$B$4:$E$6,8,FALSE)</f>
        <v>#N/A</v>
      </c>
    </row>
    <row r="465" spans="1:19">
      <c r="A465">
        <v>1235</v>
      </c>
      <c r="B465" s="67">
        <v>21000000374</v>
      </c>
      <c r="C465" t="s">
        <v>366</v>
      </c>
      <c r="D465" t="s">
        <v>373</v>
      </c>
      <c r="E465" t="s">
        <v>366</v>
      </c>
      <c r="F465" t="s">
        <v>542</v>
      </c>
      <c r="G465" t="s">
        <v>614</v>
      </c>
      <c r="H465">
        <v>1</v>
      </c>
      <c r="I465" t="s">
        <v>593</v>
      </c>
      <c r="J465">
        <v>2201002</v>
      </c>
      <c r="K465" t="s">
        <v>607</v>
      </c>
      <c r="L465">
        <v>200000</v>
      </c>
      <c r="M465" t="s">
        <v>32</v>
      </c>
      <c r="O465" s="66">
        <v>1711</v>
      </c>
      <c r="P465" s="66">
        <v>51.33</v>
      </c>
      <c r="Q465" t="s">
        <v>414</v>
      </c>
      <c r="R465" t="s">
        <v>933</v>
      </c>
      <c r="S465" t="e">
        <f>VLOOKUP(B465,中介结果明细表!$B$4:$E$6,8,FALSE)</f>
        <v>#N/A</v>
      </c>
    </row>
    <row r="466" hidden="1" spans="1:19">
      <c r="A466">
        <v>1235</v>
      </c>
      <c r="B466" s="67">
        <v>21000000375</v>
      </c>
      <c r="C466" t="s">
        <v>113</v>
      </c>
      <c r="D466" t="s">
        <v>328</v>
      </c>
      <c r="E466" t="s">
        <v>328</v>
      </c>
      <c r="F466" t="s">
        <v>542</v>
      </c>
      <c r="G466" t="s">
        <v>774</v>
      </c>
      <c r="H466">
        <v>1</v>
      </c>
      <c r="I466" t="s">
        <v>593</v>
      </c>
      <c r="J466">
        <v>2010104</v>
      </c>
      <c r="K466" t="s">
        <v>775</v>
      </c>
      <c r="L466">
        <v>200000</v>
      </c>
      <c r="M466" t="s">
        <v>32</v>
      </c>
      <c r="O466" s="66">
        <v>4666</v>
      </c>
      <c r="P466" s="66">
        <v>139.98</v>
      </c>
      <c r="Q466" t="s">
        <v>414</v>
      </c>
      <c r="R466" t="s">
        <v>933</v>
      </c>
      <c r="S466" t="e">
        <f>VLOOKUP(B466,中介结果明细表!$B$4:$E$6,8,FALSE)</f>
        <v>#N/A</v>
      </c>
    </row>
    <row r="467" hidden="1" spans="1:19">
      <c r="A467">
        <v>1235</v>
      </c>
      <c r="B467" s="67">
        <v>21000000376</v>
      </c>
      <c r="C467" t="s">
        <v>366</v>
      </c>
      <c r="D467" t="s">
        <v>804</v>
      </c>
      <c r="E467" t="s">
        <v>804</v>
      </c>
      <c r="F467" t="s">
        <v>542</v>
      </c>
      <c r="G467" t="s">
        <v>795</v>
      </c>
      <c r="H467">
        <v>1</v>
      </c>
      <c r="I467" t="s">
        <v>593</v>
      </c>
      <c r="J467">
        <v>2201002</v>
      </c>
      <c r="K467" t="s">
        <v>615</v>
      </c>
      <c r="L467">
        <v>200000</v>
      </c>
      <c r="M467" t="s">
        <v>32</v>
      </c>
      <c r="O467" s="66">
        <v>3563.96</v>
      </c>
      <c r="P467" s="66">
        <v>164.53</v>
      </c>
      <c r="Q467" t="s">
        <v>414</v>
      </c>
      <c r="R467" t="s">
        <v>933</v>
      </c>
      <c r="S467" t="e">
        <f>VLOOKUP(B467,中介结果明细表!$B$4:$E$6,8,FALSE)</f>
        <v>#N/A</v>
      </c>
    </row>
    <row r="468" hidden="1" spans="1:19">
      <c r="A468">
        <v>1235</v>
      </c>
      <c r="B468" s="67">
        <v>21000000377</v>
      </c>
      <c r="C468" t="s">
        <v>97</v>
      </c>
      <c r="D468" t="s">
        <v>864</v>
      </c>
      <c r="E468" t="s">
        <v>865</v>
      </c>
      <c r="F468" t="s">
        <v>542</v>
      </c>
      <c r="G468" t="s">
        <v>524</v>
      </c>
      <c r="H468">
        <v>1</v>
      </c>
      <c r="I468" t="s">
        <v>593</v>
      </c>
      <c r="J468">
        <v>2010601</v>
      </c>
      <c r="K468" t="s">
        <v>821</v>
      </c>
      <c r="L468">
        <v>200000</v>
      </c>
      <c r="M468" t="s">
        <v>32</v>
      </c>
      <c r="O468" s="66">
        <v>2308</v>
      </c>
      <c r="P468" s="66">
        <v>535.65</v>
      </c>
      <c r="Q468" t="s">
        <v>414</v>
      </c>
      <c r="R468" t="s">
        <v>933</v>
      </c>
      <c r="S468" t="e">
        <f>VLOOKUP(B468,中介结果明细表!$B$4:$E$6,8,FALSE)</f>
        <v>#N/A</v>
      </c>
    </row>
    <row r="469" hidden="1" spans="1:19">
      <c r="A469">
        <v>1235</v>
      </c>
      <c r="B469" s="67">
        <v>21000000378</v>
      </c>
      <c r="C469" t="s">
        <v>707</v>
      </c>
      <c r="E469" t="s">
        <v>707</v>
      </c>
      <c r="F469" t="s">
        <v>542</v>
      </c>
      <c r="G469" t="s">
        <v>708</v>
      </c>
      <c r="H469">
        <v>1</v>
      </c>
      <c r="I469" t="s">
        <v>472</v>
      </c>
      <c r="J469">
        <v>2200912</v>
      </c>
      <c r="K469" t="s">
        <v>709</v>
      </c>
      <c r="L469">
        <v>200000</v>
      </c>
      <c r="M469" t="s">
        <v>32</v>
      </c>
      <c r="O469" s="66">
        <v>100000</v>
      </c>
      <c r="P469" s="66">
        <v>19570.94</v>
      </c>
      <c r="Q469" t="s">
        <v>414</v>
      </c>
      <c r="R469" t="s">
        <v>550</v>
      </c>
      <c r="S469" t="e">
        <f>VLOOKUP(B469,中介结果明细表!$B$4:$E$6,8,FALSE)</f>
        <v>#N/A</v>
      </c>
    </row>
    <row r="470" hidden="1" spans="1:19">
      <c r="A470">
        <v>1235</v>
      </c>
      <c r="B470" s="67">
        <v>21000000379</v>
      </c>
      <c r="C470" t="s">
        <v>866</v>
      </c>
      <c r="D470" t="s">
        <v>939</v>
      </c>
      <c r="E470" t="s">
        <v>939</v>
      </c>
      <c r="F470" t="s">
        <v>542</v>
      </c>
      <c r="G470" t="s">
        <v>868</v>
      </c>
      <c r="H470">
        <v>1</v>
      </c>
      <c r="I470" t="s">
        <v>593</v>
      </c>
      <c r="J470">
        <v>2101504</v>
      </c>
      <c r="K470" t="s">
        <v>869</v>
      </c>
      <c r="L470">
        <v>200000</v>
      </c>
      <c r="M470" t="s">
        <v>32</v>
      </c>
      <c r="O470" s="66">
        <v>143312</v>
      </c>
      <c r="P470" s="66">
        <v>109524.19</v>
      </c>
      <c r="Q470" t="s">
        <v>414</v>
      </c>
      <c r="R470" t="s">
        <v>550</v>
      </c>
      <c r="S470" t="e">
        <f>VLOOKUP(B470,中介结果明细表!$B$4:$E$6,8,FALSE)</f>
        <v>#N/A</v>
      </c>
    </row>
    <row r="471" hidden="1" spans="1:19">
      <c r="A471">
        <v>1235</v>
      </c>
      <c r="B471" s="67">
        <v>21000000380</v>
      </c>
      <c r="C471" t="s">
        <v>366</v>
      </c>
      <c r="D471" t="s">
        <v>373</v>
      </c>
      <c r="E471" t="s">
        <v>366</v>
      </c>
      <c r="F471" t="s">
        <v>542</v>
      </c>
      <c r="G471" t="s">
        <v>742</v>
      </c>
      <c r="H471">
        <v>1</v>
      </c>
      <c r="I471" t="s">
        <v>593</v>
      </c>
      <c r="J471">
        <v>2201002</v>
      </c>
      <c r="K471" t="s">
        <v>604</v>
      </c>
      <c r="L471">
        <v>200000</v>
      </c>
      <c r="M471" t="s">
        <v>32</v>
      </c>
      <c r="O471" s="66">
        <v>1711</v>
      </c>
      <c r="P471" s="66">
        <v>51.33</v>
      </c>
      <c r="Q471" t="s">
        <v>414</v>
      </c>
      <c r="R471" t="s">
        <v>546</v>
      </c>
      <c r="S471" t="e">
        <f>VLOOKUP(B471,中介结果明细表!$B$4:$E$6,8,FALSE)</f>
        <v>#N/A</v>
      </c>
    </row>
    <row r="472" spans="1:19">
      <c r="A472">
        <v>1235</v>
      </c>
      <c r="B472" s="67">
        <v>21000000381</v>
      </c>
      <c r="C472" t="s">
        <v>366</v>
      </c>
      <c r="E472" t="s">
        <v>366</v>
      </c>
      <c r="F472" t="s">
        <v>542</v>
      </c>
      <c r="G472" t="s">
        <v>736</v>
      </c>
      <c r="H472">
        <v>1</v>
      </c>
      <c r="I472" t="s">
        <v>593</v>
      </c>
      <c r="J472">
        <v>2201002</v>
      </c>
      <c r="K472" t="s">
        <v>607</v>
      </c>
      <c r="L472">
        <v>200000</v>
      </c>
      <c r="M472" t="s">
        <v>32</v>
      </c>
      <c r="O472" s="66">
        <v>5748.25</v>
      </c>
      <c r="P472" s="66">
        <v>172.45</v>
      </c>
      <c r="Q472" t="s">
        <v>414</v>
      </c>
      <c r="R472" t="s">
        <v>546</v>
      </c>
      <c r="S472" t="e">
        <f>VLOOKUP(B472,中介结果明细表!$B$4:$E$6,8,FALSE)</f>
        <v>#N/A</v>
      </c>
    </row>
    <row r="473" spans="1:19">
      <c r="A473">
        <v>1235</v>
      </c>
      <c r="B473" s="67">
        <v>21000000382</v>
      </c>
      <c r="C473" t="s">
        <v>366</v>
      </c>
      <c r="D473" t="s">
        <v>373</v>
      </c>
      <c r="E473" t="s">
        <v>366</v>
      </c>
      <c r="F473" t="s">
        <v>542</v>
      </c>
      <c r="G473" t="s">
        <v>742</v>
      </c>
      <c r="H473">
        <v>1</v>
      </c>
      <c r="I473" t="s">
        <v>593</v>
      </c>
      <c r="J473">
        <v>2201002</v>
      </c>
      <c r="K473" t="s">
        <v>604</v>
      </c>
      <c r="L473">
        <v>200000</v>
      </c>
      <c r="M473" t="s">
        <v>32</v>
      </c>
      <c r="O473" s="66">
        <v>1711</v>
      </c>
      <c r="P473" s="66">
        <v>51.33</v>
      </c>
      <c r="Q473" t="s">
        <v>414</v>
      </c>
      <c r="R473" t="s">
        <v>545</v>
      </c>
      <c r="S473" t="e">
        <f>VLOOKUP(B473,中介结果明细表!$B$4:$E$6,8,FALSE)</f>
        <v>#N/A</v>
      </c>
    </row>
    <row r="474" hidden="1" spans="1:19">
      <c r="A474">
        <v>1235</v>
      </c>
      <c r="B474" s="67">
        <v>21000000383</v>
      </c>
      <c r="C474" t="s">
        <v>725</v>
      </c>
      <c r="D474" t="s">
        <v>937</v>
      </c>
      <c r="E474" t="s">
        <v>937</v>
      </c>
      <c r="F474" t="s">
        <v>542</v>
      </c>
      <c r="G474" t="s">
        <v>877</v>
      </c>
      <c r="H474">
        <v>1</v>
      </c>
      <c r="I474" t="s">
        <v>593</v>
      </c>
      <c r="J474">
        <v>2201002</v>
      </c>
      <c r="K474" t="s">
        <v>879</v>
      </c>
      <c r="L474">
        <v>200000</v>
      </c>
      <c r="M474" t="s">
        <v>32</v>
      </c>
      <c r="O474" s="66">
        <v>2504</v>
      </c>
      <c r="P474" s="66">
        <v>1127.64</v>
      </c>
      <c r="Q474" t="s">
        <v>414</v>
      </c>
      <c r="R474" t="s">
        <v>545</v>
      </c>
      <c r="S474" t="e">
        <f>VLOOKUP(B474,中介结果明细表!$B$4:$E$6,8,FALSE)</f>
        <v>#N/A</v>
      </c>
    </row>
    <row r="475" spans="1:19">
      <c r="A475">
        <v>1235</v>
      </c>
      <c r="B475" s="67">
        <v>21000000384</v>
      </c>
      <c r="C475" t="s">
        <v>366</v>
      </c>
      <c r="D475" t="s">
        <v>373</v>
      </c>
      <c r="E475" t="s">
        <v>366</v>
      </c>
      <c r="F475" t="s">
        <v>542</v>
      </c>
      <c r="G475" t="s">
        <v>614</v>
      </c>
      <c r="H475">
        <v>1</v>
      </c>
      <c r="I475" t="s">
        <v>593</v>
      </c>
      <c r="J475">
        <v>2201002</v>
      </c>
      <c r="K475" t="s">
        <v>607</v>
      </c>
      <c r="L475">
        <v>200000</v>
      </c>
      <c r="M475" t="s">
        <v>32</v>
      </c>
      <c r="O475" s="66">
        <v>1711</v>
      </c>
      <c r="P475" s="66">
        <v>51.33</v>
      </c>
      <c r="Q475" t="s">
        <v>414</v>
      </c>
      <c r="R475" t="s">
        <v>933</v>
      </c>
      <c r="S475" t="e">
        <f>VLOOKUP(B475,中介结果明细表!$B$4:$E$6,8,FALSE)</f>
        <v>#N/A</v>
      </c>
    </row>
    <row r="476" spans="1:19">
      <c r="A476">
        <v>1235</v>
      </c>
      <c r="B476" s="67">
        <v>21000000385</v>
      </c>
      <c r="C476" t="s">
        <v>366</v>
      </c>
      <c r="D476" t="s">
        <v>373</v>
      </c>
      <c r="E476" t="s">
        <v>366</v>
      </c>
      <c r="F476" t="s">
        <v>542</v>
      </c>
      <c r="G476" t="s">
        <v>614</v>
      </c>
      <c r="H476">
        <v>1</v>
      </c>
      <c r="I476" t="s">
        <v>593</v>
      </c>
      <c r="J476">
        <v>2201002</v>
      </c>
      <c r="K476" t="s">
        <v>607</v>
      </c>
      <c r="L476">
        <v>200000</v>
      </c>
      <c r="M476" t="s">
        <v>32</v>
      </c>
      <c r="O476" s="66">
        <v>1711</v>
      </c>
      <c r="P476" s="66">
        <v>51.33</v>
      </c>
      <c r="Q476" t="s">
        <v>414</v>
      </c>
      <c r="R476" t="s">
        <v>933</v>
      </c>
      <c r="S476" t="e">
        <f>VLOOKUP(B476,中介结果明细表!$B$4:$E$6,8,FALSE)</f>
        <v>#N/A</v>
      </c>
    </row>
    <row r="477" spans="1:19">
      <c r="A477">
        <v>1235</v>
      </c>
      <c r="B477" s="67">
        <v>21000000386</v>
      </c>
      <c r="C477" t="s">
        <v>366</v>
      </c>
      <c r="D477" t="s">
        <v>373</v>
      </c>
      <c r="E477" t="s">
        <v>366</v>
      </c>
      <c r="F477" t="s">
        <v>542</v>
      </c>
      <c r="G477" t="s">
        <v>614</v>
      </c>
      <c r="H477">
        <v>1</v>
      </c>
      <c r="I477" t="s">
        <v>593</v>
      </c>
      <c r="J477">
        <v>2201002</v>
      </c>
      <c r="K477" t="s">
        <v>607</v>
      </c>
      <c r="L477">
        <v>200000</v>
      </c>
      <c r="M477" t="s">
        <v>32</v>
      </c>
      <c r="O477" s="66">
        <v>1711</v>
      </c>
      <c r="P477" s="66">
        <v>51.33</v>
      </c>
      <c r="Q477" t="s">
        <v>414</v>
      </c>
      <c r="R477" t="s">
        <v>933</v>
      </c>
      <c r="S477" t="e">
        <f>VLOOKUP(B477,中介结果明细表!$B$4:$E$6,8,FALSE)</f>
        <v>#N/A</v>
      </c>
    </row>
    <row r="478" spans="1:19">
      <c r="A478">
        <v>1235</v>
      </c>
      <c r="B478" s="67">
        <v>21000000387</v>
      </c>
      <c r="C478" t="s">
        <v>312</v>
      </c>
      <c r="D478" t="s">
        <v>940</v>
      </c>
      <c r="E478" t="s">
        <v>312</v>
      </c>
      <c r="F478" t="s">
        <v>542</v>
      </c>
      <c r="G478" t="s">
        <v>624</v>
      </c>
      <c r="H478">
        <v>1</v>
      </c>
      <c r="I478" t="s">
        <v>472</v>
      </c>
      <c r="J478">
        <v>2010104</v>
      </c>
      <c r="K478" t="s">
        <v>433</v>
      </c>
      <c r="L478">
        <v>200000</v>
      </c>
      <c r="M478" t="s">
        <v>32</v>
      </c>
      <c r="O478" s="66">
        <v>9900</v>
      </c>
      <c r="P478" s="66">
        <v>297</v>
      </c>
      <c r="Q478" t="s">
        <v>414</v>
      </c>
      <c r="R478" t="s">
        <v>933</v>
      </c>
      <c r="S478" t="e">
        <f>VLOOKUP(B478,中介结果明细表!$B$4:$E$6,8,FALSE)</f>
        <v>#N/A</v>
      </c>
    </row>
    <row r="479" hidden="1" spans="1:19">
      <c r="A479">
        <v>1235</v>
      </c>
      <c r="B479" s="67">
        <v>21000000388</v>
      </c>
      <c r="C479" t="s">
        <v>97</v>
      </c>
      <c r="D479" t="s">
        <v>647</v>
      </c>
      <c r="E479" t="s">
        <v>97</v>
      </c>
      <c r="F479" t="s">
        <v>542</v>
      </c>
      <c r="G479" t="s">
        <v>641</v>
      </c>
      <c r="H479">
        <v>1</v>
      </c>
      <c r="I479" t="s">
        <v>593</v>
      </c>
      <c r="J479">
        <v>2010601</v>
      </c>
      <c r="K479" t="s">
        <v>433</v>
      </c>
      <c r="L479">
        <v>200000</v>
      </c>
      <c r="M479" t="s">
        <v>32</v>
      </c>
      <c r="O479" s="66">
        <v>3730</v>
      </c>
      <c r="P479" s="66">
        <v>111.9</v>
      </c>
      <c r="Q479" t="s">
        <v>434</v>
      </c>
      <c r="R479" t="s">
        <v>933</v>
      </c>
      <c r="S479" t="e">
        <f>VLOOKUP(B479,中介结果明细表!$B$4:$E$6,8,FALSE)</f>
        <v>#N/A</v>
      </c>
    </row>
    <row r="480" spans="1:19">
      <c r="A480">
        <v>1235</v>
      </c>
      <c r="B480" s="67">
        <v>21000000389</v>
      </c>
      <c r="C480" t="s">
        <v>312</v>
      </c>
      <c r="D480" t="s">
        <v>153</v>
      </c>
      <c r="E480" t="s">
        <v>312</v>
      </c>
      <c r="F480" t="s">
        <v>542</v>
      </c>
      <c r="G480" t="s">
        <v>462</v>
      </c>
      <c r="H480">
        <v>1</v>
      </c>
      <c r="I480" t="s">
        <v>593</v>
      </c>
      <c r="J480">
        <v>2010104</v>
      </c>
      <c r="K480" t="s">
        <v>433</v>
      </c>
      <c r="L480">
        <v>200000</v>
      </c>
      <c r="M480" t="s">
        <v>32</v>
      </c>
      <c r="O480" s="66">
        <v>6752.14</v>
      </c>
      <c r="P480" s="66">
        <v>202.56</v>
      </c>
      <c r="Q480" t="s">
        <v>414</v>
      </c>
      <c r="R480" t="s">
        <v>933</v>
      </c>
      <c r="S480" t="e">
        <f>VLOOKUP(B480,中介结果明细表!$B$4:$E$6,8,FALSE)</f>
        <v>#N/A</v>
      </c>
    </row>
    <row r="481" hidden="1" spans="1:19">
      <c r="A481">
        <v>1235</v>
      </c>
      <c r="B481" s="67">
        <v>21000000390</v>
      </c>
      <c r="C481" t="s">
        <v>333</v>
      </c>
      <c r="D481" t="s">
        <v>334</v>
      </c>
      <c r="E481" t="s">
        <v>334</v>
      </c>
      <c r="F481" t="s">
        <v>542</v>
      </c>
      <c r="G481" t="s">
        <v>768</v>
      </c>
      <c r="H481">
        <v>1</v>
      </c>
      <c r="I481" t="s">
        <v>593</v>
      </c>
      <c r="J481">
        <v>2010104</v>
      </c>
      <c r="K481" t="s">
        <v>625</v>
      </c>
      <c r="L481">
        <v>200000</v>
      </c>
      <c r="M481" t="s">
        <v>32</v>
      </c>
      <c r="O481" s="66">
        <v>4603.53</v>
      </c>
      <c r="P481" s="66">
        <v>138.11</v>
      </c>
      <c r="Q481" t="s">
        <v>414</v>
      </c>
      <c r="R481" t="s">
        <v>933</v>
      </c>
      <c r="S481" t="e">
        <f>VLOOKUP(B481,中介结果明细表!$B$4:$E$6,8,FALSE)</f>
        <v>#N/A</v>
      </c>
    </row>
    <row r="482" hidden="1" spans="1:19">
      <c r="A482">
        <v>1235</v>
      </c>
      <c r="B482" s="67">
        <v>21000000391</v>
      </c>
      <c r="C482" t="s">
        <v>366</v>
      </c>
      <c r="D482" t="s">
        <v>739</v>
      </c>
      <c r="E482" t="s">
        <v>366</v>
      </c>
      <c r="F482" t="s">
        <v>542</v>
      </c>
      <c r="G482" t="s">
        <v>462</v>
      </c>
      <c r="H482">
        <v>1</v>
      </c>
      <c r="I482" t="s">
        <v>593</v>
      </c>
      <c r="J482">
        <v>2201002</v>
      </c>
      <c r="K482" t="s">
        <v>604</v>
      </c>
      <c r="L482">
        <v>200000</v>
      </c>
      <c r="M482" t="s">
        <v>32</v>
      </c>
      <c r="O482" s="66">
        <v>1711</v>
      </c>
      <c r="P482" s="66">
        <v>51.33</v>
      </c>
      <c r="Q482" t="s">
        <v>414</v>
      </c>
      <c r="R482" t="s">
        <v>550</v>
      </c>
      <c r="S482" t="e">
        <f>VLOOKUP(B482,中介结果明细表!$B$4:$E$6,8,FALSE)</f>
        <v>#N/A</v>
      </c>
    </row>
    <row r="483" hidden="1" spans="1:19">
      <c r="A483">
        <v>1235</v>
      </c>
      <c r="B483" s="67">
        <v>21000000392</v>
      </c>
      <c r="C483" t="s">
        <v>895</v>
      </c>
      <c r="D483" t="s">
        <v>941</v>
      </c>
      <c r="E483" t="s">
        <v>941</v>
      </c>
      <c r="F483" t="s">
        <v>542</v>
      </c>
      <c r="G483" t="s">
        <v>894</v>
      </c>
      <c r="H483">
        <v>1</v>
      </c>
      <c r="I483" t="s">
        <v>593</v>
      </c>
      <c r="J483">
        <v>24230</v>
      </c>
      <c r="K483" t="s">
        <v>897</v>
      </c>
      <c r="L483">
        <v>200000</v>
      </c>
      <c r="M483" t="s">
        <v>32</v>
      </c>
      <c r="O483" s="66">
        <v>16561</v>
      </c>
      <c r="P483" s="66">
        <v>12009.49</v>
      </c>
      <c r="Q483" t="s">
        <v>414</v>
      </c>
      <c r="R483" t="s">
        <v>548</v>
      </c>
      <c r="S483" t="e">
        <f>VLOOKUP(B483,中介结果明细表!$B$4:$E$6,8,FALSE)</f>
        <v>#N/A</v>
      </c>
    </row>
    <row r="484" spans="1:19">
      <c r="A484">
        <v>1235</v>
      </c>
      <c r="B484" s="67">
        <v>21000000393</v>
      </c>
      <c r="C484" t="s">
        <v>596</v>
      </c>
      <c r="E484" t="s">
        <v>596</v>
      </c>
      <c r="F484" t="s">
        <v>542</v>
      </c>
      <c r="G484" t="s">
        <v>592</v>
      </c>
      <c r="H484">
        <v>1</v>
      </c>
      <c r="I484" t="s">
        <v>472</v>
      </c>
      <c r="J484">
        <v>23107</v>
      </c>
      <c r="K484" t="s">
        <v>433</v>
      </c>
      <c r="L484">
        <v>200000</v>
      </c>
      <c r="M484" t="s">
        <v>32</v>
      </c>
      <c r="O484" s="66">
        <v>3650</v>
      </c>
      <c r="P484" s="66">
        <v>109.5</v>
      </c>
      <c r="Q484" t="s">
        <v>414</v>
      </c>
      <c r="R484" t="s">
        <v>548</v>
      </c>
      <c r="S484" t="e">
        <f>VLOOKUP(B484,中介结果明细表!$B$4:$E$6,8,FALSE)</f>
        <v>#N/A</v>
      </c>
    </row>
    <row r="485" spans="1:19">
      <c r="A485">
        <v>1235</v>
      </c>
      <c r="B485" s="67">
        <v>21000000394</v>
      </c>
      <c r="C485" t="s">
        <v>590</v>
      </c>
      <c r="D485" t="s">
        <v>591</v>
      </c>
      <c r="E485" t="s">
        <v>590</v>
      </c>
      <c r="F485" t="s">
        <v>542</v>
      </c>
      <c r="G485" t="s">
        <v>592</v>
      </c>
      <c r="H485">
        <v>1</v>
      </c>
      <c r="I485" t="s">
        <v>593</v>
      </c>
      <c r="J485">
        <v>210090801</v>
      </c>
      <c r="K485" t="s">
        <v>433</v>
      </c>
      <c r="L485">
        <v>200000</v>
      </c>
      <c r="M485" t="s">
        <v>32</v>
      </c>
      <c r="O485" s="66">
        <v>40000</v>
      </c>
      <c r="P485" s="66">
        <v>1200</v>
      </c>
      <c r="Q485" t="s">
        <v>414</v>
      </c>
      <c r="R485" t="s">
        <v>544</v>
      </c>
      <c r="S485" t="e">
        <f>VLOOKUP(B485,中介结果明细表!$B$4:$E$6,8,FALSE)</f>
        <v>#N/A</v>
      </c>
    </row>
    <row r="486" hidden="1" spans="1:19">
      <c r="A486">
        <v>1235</v>
      </c>
      <c r="B486" s="67">
        <v>21000000395</v>
      </c>
      <c r="C486" t="s">
        <v>725</v>
      </c>
      <c r="D486" t="s">
        <v>942</v>
      </c>
      <c r="E486" t="s">
        <v>942</v>
      </c>
      <c r="F486" t="s">
        <v>542</v>
      </c>
      <c r="G486" t="s">
        <v>877</v>
      </c>
      <c r="H486">
        <v>1</v>
      </c>
      <c r="I486" t="s">
        <v>593</v>
      </c>
      <c r="J486">
        <v>2201002</v>
      </c>
      <c r="K486" t="s">
        <v>879</v>
      </c>
      <c r="L486">
        <v>200000</v>
      </c>
      <c r="M486" t="s">
        <v>32</v>
      </c>
      <c r="O486" s="66">
        <v>5377</v>
      </c>
      <c r="P486" s="66">
        <v>2421.44</v>
      </c>
      <c r="Q486" t="s">
        <v>414</v>
      </c>
      <c r="R486" t="s">
        <v>933</v>
      </c>
      <c r="S486" t="e">
        <f>VLOOKUP(B486,中介结果明细表!$B$4:$E$6,8,FALSE)</f>
        <v>#N/A</v>
      </c>
    </row>
    <row r="487" hidden="1" spans="1:19">
      <c r="A487">
        <v>1235</v>
      </c>
      <c r="B487" s="67">
        <v>21000000396</v>
      </c>
      <c r="C487" t="s">
        <v>725</v>
      </c>
      <c r="D487" t="s">
        <v>943</v>
      </c>
      <c r="E487" t="s">
        <v>943</v>
      </c>
      <c r="F487" t="s">
        <v>542</v>
      </c>
      <c r="G487" t="s">
        <v>923</v>
      </c>
      <c r="H487">
        <v>1</v>
      </c>
      <c r="I487" t="s">
        <v>593</v>
      </c>
      <c r="J487">
        <v>2201002</v>
      </c>
      <c r="K487" t="s">
        <v>924</v>
      </c>
      <c r="L487">
        <v>200000</v>
      </c>
      <c r="M487" t="s">
        <v>32</v>
      </c>
      <c r="O487" s="66">
        <v>2598</v>
      </c>
      <c r="P487" s="66">
        <v>1673.98</v>
      </c>
      <c r="Q487" t="s">
        <v>414</v>
      </c>
      <c r="R487" t="s">
        <v>933</v>
      </c>
      <c r="S487" t="e">
        <f>VLOOKUP(B487,中介结果明细表!$B$4:$E$6,8,FALSE)</f>
        <v>#N/A</v>
      </c>
    </row>
    <row r="488" hidden="1" spans="1:19">
      <c r="A488">
        <v>1235</v>
      </c>
      <c r="B488" s="67">
        <v>21000000397</v>
      </c>
      <c r="C488" t="s">
        <v>710</v>
      </c>
      <c r="D488" t="s">
        <v>711</v>
      </c>
      <c r="E488" t="s">
        <v>710</v>
      </c>
      <c r="F488" t="s">
        <v>542</v>
      </c>
      <c r="G488" t="s">
        <v>708</v>
      </c>
      <c r="H488">
        <v>1</v>
      </c>
      <c r="I488" t="s">
        <v>593</v>
      </c>
      <c r="J488">
        <v>220010103</v>
      </c>
      <c r="K488" t="s">
        <v>433</v>
      </c>
      <c r="L488">
        <v>200000</v>
      </c>
      <c r="M488" t="s">
        <v>32</v>
      </c>
      <c r="O488" s="66">
        <v>20950</v>
      </c>
      <c r="P488" s="66">
        <v>10977.46</v>
      </c>
      <c r="Q488" t="s">
        <v>414</v>
      </c>
      <c r="R488" t="s">
        <v>546</v>
      </c>
      <c r="S488" t="e">
        <f>VLOOKUP(B488,中介结果明细表!$B$4:$E$6,8,FALSE)</f>
        <v>#N/A</v>
      </c>
    </row>
    <row r="489" hidden="1" spans="1:19">
      <c r="A489">
        <v>1235</v>
      </c>
      <c r="B489" s="67">
        <v>21000000398</v>
      </c>
      <c r="C489" t="s">
        <v>637</v>
      </c>
      <c r="D489" t="s">
        <v>638</v>
      </c>
      <c r="E489" t="s">
        <v>637</v>
      </c>
      <c r="F489" t="s">
        <v>542</v>
      </c>
      <c r="G489" t="s">
        <v>639</v>
      </c>
      <c r="H489">
        <v>1</v>
      </c>
      <c r="I489" t="s">
        <v>640</v>
      </c>
      <c r="J489">
        <v>2400103</v>
      </c>
      <c r="K489" t="s">
        <v>433</v>
      </c>
      <c r="L489">
        <v>200000</v>
      </c>
      <c r="M489" t="s">
        <v>32</v>
      </c>
      <c r="O489" s="66">
        <v>220141.79</v>
      </c>
      <c r="P489" s="66">
        <v>6604.25</v>
      </c>
      <c r="Q489" t="s">
        <v>414</v>
      </c>
      <c r="R489" t="s">
        <v>548</v>
      </c>
      <c r="S489" t="e">
        <f>VLOOKUP(B489,中介结果明细表!$B$4:$E$6,8,FALSE)</f>
        <v>#N/A</v>
      </c>
    </row>
    <row r="490" hidden="1" spans="1:19">
      <c r="A490">
        <v>1235</v>
      </c>
      <c r="B490" s="67">
        <v>21000000399</v>
      </c>
      <c r="C490" t="s">
        <v>799</v>
      </c>
      <c r="D490" t="s">
        <v>803</v>
      </c>
      <c r="E490" t="s">
        <v>803</v>
      </c>
      <c r="F490" t="s">
        <v>542</v>
      </c>
      <c r="G490" t="s">
        <v>801</v>
      </c>
      <c r="H490">
        <v>1</v>
      </c>
      <c r="I490" t="s">
        <v>593</v>
      </c>
      <c r="J490">
        <v>2200914</v>
      </c>
      <c r="K490" t="s">
        <v>802</v>
      </c>
      <c r="L490">
        <v>200000</v>
      </c>
      <c r="M490" t="s">
        <v>32</v>
      </c>
      <c r="O490" s="66">
        <v>9265</v>
      </c>
      <c r="P490" s="66">
        <v>7055.68</v>
      </c>
      <c r="Q490" t="s">
        <v>414</v>
      </c>
      <c r="R490" t="s">
        <v>548</v>
      </c>
      <c r="S490" t="e">
        <f>VLOOKUP(B490,中介结果明细表!$B$4:$E$6,8,FALSE)</f>
        <v>#N/A</v>
      </c>
    </row>
    <row r="491" hidden="1" spans="1:19">
      <c r="A491">
        <v>1235</v>
      </c>
      <c r="B491" s="67">
        <v>21000000400</v>
      </c>
      <c r="C491" t="s">
        <v>799</v>
      </c>
      <c r="D491" t="s">
        <v>805</v>
      </c>
      <c r="E491" t="s">
        <v>805</v>
      </c>
      <c r="F491" t="s">
        <v>542</v>
      </c>
      <c r="G491" t="s">
        <v>801</v>
      </c>
      <c r="H491">
        <v>1</v>
      </c>
      <c r="I491" t="s">
        <v>593</v>
      </c>
      <c r="J491">
        <v>2200914</v>
      </c>
      <c r="K491" t="s">
        <v>802</v>
      </c>
      <c r="L491">
        <v>200000</v>
      </c>
      <c r="M491" t="s">
        <v>32</v>
      </c>
      <c r="O491" s="66">
        <v>7556</v>
      </c>
      <c r="P491" s="66">
        <v>5754.19</v>
      </c>
      <c r="Q491" t="s">
        <v>414</v>
      </c>
      <c r="R491" t="s">
        <v>548</v>
      </c>
      <c r="S491" t="e">
        <f>VLOOKUP(B491,中介结果明细表!$B$4:$E$6,8,FALSE)</f>
        <v>#N/A</v>
      </c>
    </row>
    <row r="492" hidden="1" spans="1:19">
      <c r="A492">
        <v>1235</v>
      </c>
      <c r="B492" s="67">
        <v>21000000401</v>
      </c>
      <c r="C492" t="s">
        <v>679</v>
      </c>
      <c r="D492" t="s">
        <v>680</v>
      </c>
      <c r="E492" t="s">
        <v>679</v>
      </c>
      <c r="F492" t="s">
        <v>542</v>
      </c>
      <c r="G492" t="s">
        <v>462</v>
      </c>
      <c r="H492">
        <v>1</v>
      </c>
      <c r="I492" t="s">
        <v>593</v>
      </c>
      <c r="J492">
        <v>2400103</v>
      </c>
      <c r="K492" t="s">
        <v>681</v>
      </c>
      <c r="L492">
        <v>200000</v>
      </c>
      <c r="M492" t="s">
        <v>32</v>
      </c>
      <c r="O492" s="66">
        <v>76923.04</v>
      </c>
      <c r="P492" s="66">
        <v>3551.46</v>
      </c>
      <c r="Q492" t="s">
        <v>414</v>
      </c>
      <c r="R492" t="s">
        <v>548</v>
      </c>
      <c r="S492" t="e">
        <f>VLOOKUP(B492,中介结果明细表!$B$4:$E$6,8,FALSE)</f>
        <v>#N/A</v>
      </c>
    </row>
    <row r="493" hidden="1" spans="1:19">
      <c r="A493">
        <v>1235</v>
      </c>
      <c r="B493" s="67">
        <v>21000000402</v>
      </c>
      <c r="C493" t="s">
        <v>113</v>
      </c>
      <c r="D493" t="s">
        <v>934</v>
      </c>
      <c r="E493" t="s">
        <v>934</v>
      </c>
      <c r="F493" t="s">
        <v>542</v>
      </c>
      <c r="G493" t="s">
        <v>894</v>
      </c>
      <c r="H493">
        <v>1</v>
      </c>
      <c r="I493" t="s">
        <v>593</v>
      </c>
      <c r="J493">
        <v>2010104</v>
      </c>
      <c r="K493" t="s">
        <v>821</v>
      </c>
      <c r="L493">
        <v>200000</v>
      </c>
      <c r="M493" t="s">
        <v>32</v>
      </c>
      <c r="O493" s="66">
        <v>5321</v>
      </c>
      <c r="P493" s="66">
        <v>1665.02</v>
      </c>
      <c r="Q493" t="s">
        <v>414</v>
      </c>
      <c r="R493" t="s">
        <v>933</v>
      </c>
      <c r="S493" t="e">
        <f>VLOOKUP(B493,中介结果明细表!$B$4:$E$6,8,FALSE)</f>
        <v>#N/A</v>
      </c>
    </row>
    <row r="494" hidden="1" spans="1:19">
      <c r="A494">
        <v>1235</v>
      </c>
      <c r="B494" s="67">
        <v>21000000403</v>
      </c>
      <c r="C494" t="s">
        <v>725</v>
      </c>
      <c r="D494" t="s">
        <v>943</v>
      </c>
      <c r="E494" t="s">
        <v>943</v>
      </c>
      <c r="F494" t="s">
        <v>542</v>
      </c>
      <c r="G494" t="s">
        <v>923</v>
      </c>
      <c r="H494">
        <v>1</v>
      </c>
      <c r="I494" t="s">
        <v>593</v>
      </c>
      <c r="J494">
        <v>2201002</v>
      </c>
      <c r="K494" t="s">
        <v>924</v>
      </c>
      <c r="L494">
        <v>200000</v>
      </c>
      <c r="M494" t="s">
        <v>32</v>
      </c>
      <c r="O494" s="66">
        <v>2598</v>
      </c>
      <c r="P494" s="66">
        <v>1673.98</v>
      </c>
      <c r="Q494" t="s">
        <v>414</v>
      </c>
      <c r="R494" t="s">
        <v>933</v>
      </c>
      <c r="S494" t="e">
        <f>VLOOKUP(B494,中介结果明细表!$B$4:$E$6,8,FALSE)</f>
        <v>#N/A</v>
      </c>
    </row>
    <row r="495" hidden="1" spans="1:19">
      <c r="A495">
        <v>1235</v>
      </c>
      <c r="B495" s="67">
        <v>21000000404</v>
      </c>
      <c r="C495" t="s">
        <v>113</v>
      </c>
      <c r="D495" t="s">
        <v>936</v>
      </c>
      <c r="E495" t="s">
        <v>936</v>
      </c>
      <c r="F495" t="s">
        <v>542</v>
      </c>
      <c r="G495" t="s">
        <v>923</v>
      </c>
      <c r="H495">
        <v>1</v>
      </c>
      <c r="I495" t="s">
        <v>593</v>
      </c>
      <c r="J495">
        <v>2010104</v>
      </c>
      <c r="K495" t="s">
        <v>853</v>
      </c>
      <c r="L495">
        <v>200000</v>
      </c>
      <c r="M495" t="s">
        <v>32</v>
      </c>
      <c r="O495" s="66">
        <v>6334.97</v>
      </c>
      <c r="P495" s="66">
        <v>3518.55</v>
      </c>
      <c r="Q495" t="s">
        <v>414</v>
      </c>
      <c r="R495" t="s">
        <v>933</v>
      </c>
      <c r="S495" t="e">
        <f>VLOOKUP(B495,中介结果明细表!$B$4:$E$6,8,FALSE)</f>
        <v>#N/A</v>
      </c>
    </row>
    <row r="496" hidden="1" spans="1:19">
      <c r="A496">
        <v>1235</v>
      </c>
      <c r="B496" s="67">
        <v>21000000405</v>
      </c>
      <c r="C496" t="s">
        <v>312</v>
      </c>
      <c r="D496" t="s">
        <v>643</v>
      </c>
      <c r="E496" t="s">
        <v>312</v>
      </c>
      <c r="F496" t="s">
        <v>542</v>
      </c>
      <c r="G496" t="s">
        <v>641</v>
      </c>
      <c r="H496">
        <v>1</v>
      </c>
      <c r="I496" t="s">
        <v>593</v>
      </c>
      <c r="J496">
        <v>2010104</v>
      </c>
      <c r="K496" t="s">
        <v>433</v>
      </c>
      <c r="L496">
        <v>200000</v>
      </c>
      <c r="M496" t="s">
        <v>32</v>
      </c>
      <c r="O496" s="66">
        <v>0</v>
      </c>
      <c r="P496" s="66">
        <v>0</v>
      </c>
      <c r="Q496" t="s">
        <v>608</v>
      </c>
      <c r="R496" t="s">
        <v>933</v>
      </c>
      <c r="S496" t="e">
        <f>VLOOKUP(B496,中介结果明细表!$B$4:$E$6,8,FALSE)</f>
        <v>#N/A</v>
      </c>
    </row>
    <row r="497" spans="1:19">
      <c r="A497">
        <v>1235</v>
      </c>
      <c r="B497" s="67">
        <v>21000000406</v>
      </c>
      <c r="C497" t="s">
        <v>312</v>
      </c>
      <c r="D497" t="s">
        <v>721</v>
      </c>
      <c r="E497" t="s">
        <v>312</v>
      </c>
      <c r="F497" t="s">
        <v>542</v>
      </c>
      <c r="G497" t="s">
        <v>722</v>
      </c>
      <c r="H497">
        <v>1</v>
      </c>
      <c r="I497" t="s">
        <v>593</v>
      </c>
      <c r="J497">
        <v>2010104</v>
      </c>
      <c r="K497" t="s">
        <v>433</v>
      </c>
      <c r="L497">
        <v>200000</v>
      </c>
      <c r="M497" t="s">
        <v>32</v>
      </c>
      <c r="O497" s="66">
        <v>7900</v>
      </c>
      <c r="P497" s="66">
        <v>237</v>
      </c>
      <c r="Q497" t="s">
        <v>414</v>
      </c>
      <c r="R497" t="s">
        <v>933</v>
      </c>
      <c r="S497" t="e">
        <f>VLOOKUP(B497,中介结果明细表!$B$4:$E$6,8,FALSE)</f>
        <v>#N/A</v>
      </c>
    </row>
    <row r="498" hidden="1" spans="1:19">
      <c r="A498">
        <v>1235</v>
      </c>
      <c r="B498" s="67">
        <v>21000000407</v>
      </c>
      <c r="C498" t="s">
        <v>168</v>
      </c>
      <c r="D498" t="s">
        <v>344</v>
      </c>
      <c r="E498" t="s">
        <v>344</v>
      </c>
      <c r="F498" t="s">
        <v>542</v>
      </c>
      <c r="G498" t="s">
        <v>774</v>
      </c>
      <c r="H498">
        <v>1</v>
      </c>
      <c r="I498" t="s">
        <v>593</v>
      </c>
      <c r="J498">
        <v>2010105</v>
      </c>
      <c r="K498" t="s">
        <v>775</v>
      </c>
      <c r="L498">
        <v>200000</v>
      </c>
      <c r="M498" t="s">
        <v>32</v>
      </c>
      <c r="O498" s="66">
        <v>7090</v>
      </c>
      <c r="P498" s="66">
        <v>212.7</v>
      </c>
      <c r="Q498" t="s">
        <v>414</v>
      </c>
      <c r="R498" t="s">
        <v>933</v>
      </c>
      <c r="S498" t="e">
        <f>VLOOKUP(B498,中介结果明细表!$B$4:$E$6,8,FALSE)</f>
        <v>#N/A</v>
      </c>
    </row>
    <row r="499" hidden="1" spans="1:19">
      <c r="A499">
        <v>1235</v>
      </c>
      <c r="B499" s="67">
        <v>21000000408</v>
      </c>
      <c r="C499" t="s">
        <v>113</v>
      </c>
      <c r="D499" t="s">
        <v>328</v>
      </c>
      <c r="E499" t="s">
        <v>328</v>
      </c>
      <c r="F499" t="s">
        <v>542</v>
      </c>
      <c r="G499" t="s">
        <v>774</v>
      </c>
      <c r="H499">
        <v>1</v>
      </c>
      <c r="I499" t="s">
        <v>593</v>
      </c>
      <c r="J499">
        <v>2010104</v>
      </c>
      <c r="K499" t="s">
        <v>775</v>
      </c>
      <c r="L499">
        <v>200000</v>
      </c>
      <c r="M499" t="s">
        <v>32</v>
      </c>
      <c r="O499" s="66">
        <v>4666</v>
      </c>
      <c r="P499" s="66">
        <v>139.98</v>
      </c>
      <c r="Q499" t="s">
        <v>414</v>
      </c>
      <c r="R499" t="s">
        <v>933</v>
      </c>
      <c r="S499" t="e">
        <f>VLOOKUP(B499,中介结果明细表!$B$4:$E$6,8,FALSE)</f>
        <v>#N/A</v>
      </c>
    </row>
    <row r="500" hidden="1" spans="1:19">
      <c r="A500">
        <v>1235</v>
      </c>
      <c r="B500" s="67">
        <v>21000000409</v>
      </c>
      <c r="C500" t="s">
        <v>861</v>
      </c>
      <c r="D500" t="s">
        <v>862</v>
      </c>
      <c r="E500" t="s">
        <v>862</v>
      </c>
      <c r="F500" t="s">
        <v>542</v>
      </c>
      <c r="G500" t="s">
        <v>524</v>
      </c>
      <c r="H500">
        <v>1</v>
      </c>
      <c r="I500" t="s">
        <v>796</v>
      </c>
      <c r="J500">
        <v>2321007</v>
      </c>
      <c r="K500" t="s">
        <v>863</v>
      </c>
      <c r="L500">
        <v>200000</v>
      </c>
      <c r="M500" t="s">
        <v>32</v>
      </c>
      <c r="O500" s="66">
        <v>40845</v>
      </c>
      <c r="P500" s="66">
        <v>15752.55</v>
      </c>
      <c r="Q500" t="s">
        <v>414</v>
      </c>
      <c r="R500" t="s">
        <v>933</v>
      </c>
      <c r="S500" t="e">
        <f>VLOOKUP(B500,中介结果明细表!$B$4:$E$6,8,FALSE)</f>
        <v>#N/A</v>
      </c>
    </row>
    <row r="501" spans="1:19">
      <c r="A501">
        <v>1235</v>
      </c>
      <c r="B501" s="67">
        <v>21000000410</v>
      </c>
      <c r="C501" t="s">
        <v>366</v>
      </c>
      <c r="D501" t="s">
        <v>740</v>
      </c>
      <c r="E501" t="s">
        <v>366</v>
      </c>
      <c r="F501" t="s">
        <v>542</v>
      </c>
      <c r="G501" t="s">
        <v>741</v>
      </c>
      <c r="H501">
        <v>1</v>
      </c>
      <c r="I501" t="s">
        <v>593</v>
      </c>
      <c r="J501">
        <v>2201002</v>
      </c>
      <c r="K501" t="s">
        <v>604</v>
      </c>
      <c r="L501">
        <v>200000</v>
      </c>
      <c r="M501" t="s">
        <v>32</v>
      </c>
      <c r="O501" s="66">
        <v>1711</v>
      </c>
      <c r="P501" s="66">
        <v>51.33</v>
      </c>
      <c r="Q501" t="s">
        <v>414</v>
      </c>
      <c r="R501" t="s">
        <v>550</v>
      </c>
      <c r="S501" t="e">
        <f>VLOOKUP(B501,中介结果明细表!$B$4:$E$6,8,FALSE)</f>
        <v>#N/A</v>
      </c>
    </row>
    <row r="502" spans="1:19">
      <c r="A502">
        <v>1235</v>
      </c>
      <c r="B502" s="67">
        <v>21000000411</v>
      </c>
      <c r="C502" t="s">
        <v>704</v>
      </c>
      <c r="D502" t="s">
        <v>705</v>
      </c>
      <c r="E502" t="s">
        <v>704</v>
      </c>
      <c r="F502" t="s">
        <v>542</v>
      </c>
      <c r="G502" t="s">
        <v>706</v>
      </c>
      <c r="H502">
        <v>1</v>
      </c>
      <c r="I502" t="s">
        <v>593</v>
      </c>
      <c r="J502">
        <v>2200704</v>
      </c>
      <c r="K502" t="s">
        <v>433</v>
      </c>
      <c r="L502">
        <v>200000</v>
      </c>
      <c r="M502" t="s">
        <v>32</v>
      </c>
      <c r="O502" s="66">
        <v>23500</v>
      </c>
      <c r="P502" s="66">
        <v>12957.28</v>
      </c>
      <c r="Q502" t="s">
        <v>414</v>
      </c>
      <c r="R502" t="s">
        <v>544</v>
      </c>
      <c r="S502" t="e">
        <f>VLOOKUP(B502,中介结果明细表!$B$4:$E$6,8,FALSE)</f>
        <v>#N/A</v>
      </c>
    </row>
    <row r="503" spans="1:19">
      <c r="A503">
        <v>1235</v>
      </c>
      <c r="B503" s="67">
        <v>21000000412</v>
      </c>
      <c r="C503" t="s">
        <v>618</v>
      </c>
      <c r="D503" t="s">
        <v>619</v>
      </c>
      <c r="E503" t="s">
        <v>618</v>
      </c>
      <c r="F503" t="s">
        <v>542</v>
      </c>
      <c r="G503" t="s">
        <v>620</v>
      </c>
      <c r="H503">
        <v>1</v>
      </c>
      <c r="I503" t="s">
        <v>593</v>
      </c>
      <c r="J503">
        <v>24123</v>
      </c>
      <c r="K503" t="s">
        <v>433</v>
      </c>
      <c r="L503">
        <v>200000</v>
      </c>
      <c r="M503" t="s">
        <v>32</v>
      </c>
      <c r="O503" s="66">
        <v>15213.68</v>
      </c>
      <c r="P503" s="66">
        <v>456.41</v>
      </c>
      <c r="Q503" t="s">
        <v>414</v>
      </c>
      <c r="R503" t="s">
        <v>544</v>
      </c>
      <c r="S503" t="e">
        <f>VLOOKUP(B503,中介结果明细表!$B$4:$E$6,8,FALSE)</f>
        <v>#N/A</v>
      </c>
    </row>
    <row r="504" hidden="1" spans="1:19">
      <c r="A504">
        <v>1235</v>
      </c>
      <c r="B504" s="67">
        <v>21000000413</v>
      </c>
      <c r="C504" t="s">
        <v>381</v>
      </c>
      <c r="D504" t="s">
        <v>629</v>
      </c>
      <c r="E504" t="s">
        <v>381</v>
      </c>
      <c r="F504" t="s">
        <v>542</v>
      </c>
      <c r="G504" t="s">
        <v>630</v>
      </c>
      <c r="H504">
        <v>1</v>
      </c>
      <c r="I504" t="s">
        <v>593</v>
      </c>
      <c r="J504">
        <v>2320901</v>
      </c>
      <c r="K504" t="s">
        <v>433</v>
      </c>
      <c r="L504">
        <v>200000</v>
      </c>
      <c r="M504" t="s">
        <v>32</v>
      </c>
      <c r="O504" s="66">
        <v>0</v>
      </c>
      <c r="P504" s="66">
        <v>0</v>
      </c>
      <c r="Q504" t="s">
        <v>434</v>
      </c>
      <c r="R504" t="s">
        <v>544</v>
      </c>
      <c r="S504" t="e">
        <f>VLOOKUP(B504,中介结果明细表!$B$4:$E$6,8,FALSE)</f>
        <v>#N/A</v>
      </c>
    </row>
    <row r="505" spans="1:19">
      <c r="A505">
        <v>1235</v>
      </c>
      <c r="B505" s="67">
        <v>21000000414</v>
      </c>
      <c r="C505" t="s">
        <v>366</v>
      </c>
      <c r="E505" t="s">
        <v>366</v>
      </c>
      <c r="F505" t="s">
        <v>542</v>
      </c>
      <c r="G505" t="s">
        <v>736</v>
      </c>
      <c r="H505">
        <v>1</v>
      </c>
      <c r="I505" t="s">
        <v>593</v>
      </c>
      <c r="J505">
        <v>2201002</v>
      </c>
      <c r="K505" t="s">
        <v>607</v>
      </c>
      <c r="L505">
        <v>200000</v>
      </c>
      <c r="M505" t="s">
        <v>32</v>
      </c>
      <c r="O505" s="66">
        <v>5748.25</v>
      </c>
      <c r="P505" s="66">
        <v>172.45</v>
      </c>
      <c r="Q505" t="s">
        <v>414</v>
      </c>
      <c r="R505" t="s">
        <v>544</v>
      </c>
      <c r="S505" t="e">
        <f>VLOOKUP(B505,中介结果明细表!$B$4:$E$6,8,FALSE)</f>
        <v>#N/A</v>
      </c>
    </row>
    <row r="506" hidden="1" spans="1:19">
      <c r="A506">
        <v>1235</v>
      </c>
      <c r="B506" s="67">
        <v>21000000415</v>
      </c>
      <c r="C506" t="s">
        <v>769</v>
      </c>
      <c r="D506" t="s">
        <v>770</v>
      </c>
      <c r="E506" t="s">
        <v>771</v>
      </c>
      <c r="F506" t="s">
        <v>542</v>
      </c>
      <c r="G506" t="s">
        <v>772</v>
      </c>
      <c r="H506">
        <v>1</v>
      </c>
      <c r="I506" t="s">
        <v>593</v>
      </c>
      <c r="J506">
        <v>220010102</v>
      </c>
      <c r="K506" t="s">
        <v>773</v>
      </c>
      <c r="L506">
        <v>200000</v>
      </c>
      <c r="M506" t="s">
        <v>32</v>
      </c>
      <c r="O506" s="66">
        <v>117700</v>
      </c>
      <c r="P506" s="66">
        <v>83343.6</v>
      </c>
      <c r="Q506" t="s">
        <v>414</v>
      </c>
      <c r="R506" t="s">
        <v>544</v>
      </c>
      <c r="S506" t="e">
        <f>VLOOKUP(B506,中介结果明细表!$B$4:$E$6,8,FALSE)</f>
        <v>#N/A</v>
      </c>
    </row>
    <row r="507" spans="1:19">
      <c r="A507">
        <v>1235</v>
      </c>
      <c r="B507" s="67">
        <v>21000000416</v>
      </c>
      <c r="C507" t="s">
        <v>366</v>
      </c>
      <c r="D507" t="s">
        <v>373</v>
      </c>
      <c r="E507" t="s">
        <v>366</v>
      </c>
      <c r="F507" t="s">
        <v>542</v>
      </c>
      <c r="G507" t="s">
        <v>741</v>
      </c>
      <c r="H507">
        <v>1</v>
      </c>
      <c r="I507" t="s">
        <v>593</v>
      </c>
      <c r="J507">
        <v>2201002</v>
      </c>
      <c r="K507" t="s">
        <v>604</v>
      </c>
      <c r="L507">
        <v>200000</v>
      </c>
      <c r="M507" t="s">
        <v>32</v>
      </c>
      <c r="O507" s="66">
        <v>1711</v>
      </c>
      <c r="P507" s="66">
        <v>51.33</v>
      </c>
      <c r="Q507" t="s">
        <v>414</v>
      </c>
      <c r="R507" t="s">
        <v>545</v>
      </c>
      <c r="S507" t="e">
        <f>VLOOKUP(B507,中介结果明细表!$B$4:$E$6,8,FALSE)</f>
        <v>#N/A</v>
      </c>
    </row>
    <row r="508" hidden="1" spans="1:19">
      <c r="A508">
        <v>1235</v>
      </c>
      <c r="B508" s="67">
        <v>21000000417</v>
      </c>
      <c r="C508" t="s">
        <v>366</v>
      </c>
      <c r="D508" t="s">
        <v>373</v>
      </c>
      <c r="E508" t="s">
        <v>366</v>
      </c>
      <c r="F508" t="s">
        <v>542</v>
      </c>
      <c r="G508" t="s">
        <v>614</v>
      </c>
      <c r="H508">
        <v>1</v>
      </c>
      <c r="I508" t="s">
        <v>593</v>
      </c>
      <c r="J508">
        <v>2201002</v>
      </c>
      <c r="K508" t="s">
        <v>607</v>
      </c>
      <c r="L508">
        <v>200000</v>
      </c>
      <c r="M508" t="s">
        <v>32</v>
      </c>
      <c r="O508" s="66">
        <v>1711</v>
      </c>
      <c r="P508" s="66">
        <v>51.33</v>
      </c>
      <c r="Q508" t="s">
        <v>414</v>
      </c>
      <c r="R508" t="s">
        <v>933</v>
      </c>
      <c r="S508" t="e">
        <f>VLOOKUP(B508,中介结果明细表!$B$4:$E$6,8,FALSE)</f>
        <v>#N/A</v>
      </c>
    </row>
    <row r="509" spans="1:19">
      <c r="A509">
        <v>1235</v>
      </c>
      <c r="B509" s="67">
        <v>21000000418</v>
      </c>
      <c r="C509" t="s">
        <v>366</v>
      </c>
      <c r="D509" t="s">
        <v>373</v>
      </c>
      <c r="E509" t="s">
        <v>366</v>
      </c>
      <c r="F509" t="s">
        <v>542</v>
      </c>
      <c r="G509" t="s">
        <v>614</v>
      </c>
      <c r="H509">
        <v>1</v>
      </c>
      <c r="I509" t="s">
        <v>593</v>
      </c>
      <c r="J509">
        <v>2201002</v>
      </c>
      <c r="K509" t="s">
        <v>607</v>
      </c>
      <c r="L509">
        <v>200000</v>
      </c>
      <c r="M509" t="s">
        <v>32</v>
      </c>
      <c r="O509" s="66">
        <v>1711</v>
      </c>
      <c r="P509" s="66">
        <v>51.33</v>
      </c>
      <c r="Q509" t="s">
        <v>414</v>
      </c>
      <c r="R509" t="s">
        <v>933</v>
      </c>
      <c r="S509" t="e">
        <f>VLOOKUP(B509,中介结果明细表!$B$4:$E$6,8,FALSE)</f>
        <v>#N/A</v>
      </c>
    </row>
    <row r="510" spans="1:19">
      <c r="A510">
        <v>1235</v>
      </c>
      <c r="B510" s="67">
        <v>21000000419</v>
      </c>
      <c r="C510" t="s">
        <v>366</v>
      </c>
      <c r="D510" t="s">
        <v>373</v>
      </c>
      <c r="E510" t="s">
        <v>366</v>
      </c>
      <c r="F510" t="s">
        <v>542</v>
      </c>
      <c r="G510" t="s">
        <v>614</v>
      </c>
      <c r="H510">
        <v>1</v>
      </c>
      <c r="I510" t="s">
        <v>593</v>
      </c>
      <c r="J510">
        <v>2201002</v>
      </c>
      <c r="K510" t="s">
        <v>607</v>
      </c>
      <c r="L510">
        <v>200000</v>
      </c>
      <c r="M510" t="s">
        <v>32</v>
      </c>
      <c r="O510" s="66">
        <v>1711</v>
      </c>
      <c r="P510" s="66">
        <v>51.33</v>
      </c>
      <c r="Q510" t="s">
        <v>414</v>
      </c>
      <c r="R510" t="s">
        <v>933</v>
      </c>
      <c r="S510" t="e">
        <f>VLOOKUP(B510,中介结果明细表!$B$4:$E$6,8,FALSE)</f>
        <v>#N/A</v>
      </c>
    </row>
    <row r="511" hidden="1" spans="1:19">
      <c r="A511">
        <v>1235</v>
      </c>
      <c r="B511" s="67">
        <v>21000000420</v>
      </c>
      <c r="C511" t="s">
        <v>312</v>
      </c>
      <c r="D511" t="s">
        <v>621</v>
      </c>
      <c r="E511" t="s">
        <v>312</v>
      </c>
      <c r="F511" t="s">
        <v>542</v>
      </c>
      <c r="G511" t="s">
        <v>622</v>
      </c>
      <c r="H511">
        <v>1</v>
      </c>
      <c r="I511" t="s">
        <v>472</v>
      </c>
      <c r="J511">
        <v>2010104</v>
      </c>
      <c r="K511" t="s">
        <v>433</v>
      </c>
      <c r="L511">
        <v>200000</v>
      </c>
      <c r="M511" t="s">
        <v>32</v>
      </c>
      <c r="O511" s="66">
        <v>0</v>
      </c>
      <c r="P511" s="66">
        <v>0</v>
      </c>
      <c r="Q511" t="s">
        <v>608</v>
      </c>
      <c r="R511" t="s">
        <v>933</v>
      </c>
      <c r="S511" t="e">
        <f>VLOOKUP(B511,中介结果明细表!$B$4:$E$6,8,FALSE)</f>
        <v>#N/A</v>
      </c>
    </row>
    <row r="512" hidden="1" spans="1:19">
      <c r="A512">
        <v>1235</v>
      </c>
      <c r="B512" s="67">
        <v>21000000421</v>
      </c>
      <c r="C512" t="s">
        <v>97</v>
      </c>
      <c r="D512" t="s">
        <v>751</v>
      </c>
      <c r="E512" t="s">
        <v>97</v>
      </c>
      <c r="F512" t="s">
        <v>542</v>
      </c>
      <c r="G512" t="s">
        <v>752</v>
      </c>
      <c r="H512">
        <v>1</v>
      </c>
      <c r="I512" t="s">
        <v>593</v>
      </c>
      <c r="J512">
        <v>2010601</v>
      </c>
      <c r="K512" t="s">
        <v>433</v>
      </c>
      <c r="L512">
        <v>200000</v>
      </c>
      <c r="M512" t="s">
        <v>32</v>
      </c>
      <c r="O512" s="66">
        <v>5747.57</v>
      </c>
      <c r="P512" s="66">
        <v>172.43</v>
      </c>
      <c r="Q512" t="s">
        <v>414</v>
      </c>
      <c r="R512" t="s">
        <v>933</v>
      </c>
      <c r="S512" t="e">
        <f>VLOOKUP(B512,中介结果明细表!$B$4:$E$6,8,FALSE)</f>
        <v>#N/A</v>
      </c>
    </row>
    <row r="513" hidden="1" spans="1:19">
      <c r="A513">
        <v>1235</v>
      </c>
      <c r="B513" s="67">
        <v>21000000422</v>
      </c>
      <c r="C513" t="s">
        <v>113</v>
      </c>
      <c r="D513" t="s">
        <v>936</v>
      </c>
      <c r="E513" t="s">
        <v>936</v>
      </c>
      <c r="F513" t="s">
        <v>542</v>
      </c>
      <c r="G513" t="s">
        <v>923</v>
      </c>
      <c r="H513">
        <v>1</v>
      </c>
      <c r="I513" t="s">
        <v>593</v>
      </c>
      <c r="J513">
        <v>2010104</v>
      </c>
      <c r="K513" t="s">
        <v>853</v>
      </c>
      <c r="L513">
        <v>200000</v>
      </c>
      <c r="M513" t="s">
        <v>32</v>
      </c>
      <c r="O513" s="66">
        <v>6334.97</v>
      </c>
      <c r="P513" s="66">
        <v>3518.55</v>
      </c>
      <c r="Q513" t="s">
        <v>414</v>
      </c>
      <c r="R513" t="s">
        <v>933</v>
      </c>
      <c r="S513" t="e">
        <f>VLOOKUP(B513,中介结果明细表!$B$4:$E$6,8,FALSE)</f>
        <v>#N/A</v>
      </c>
    </row>
    <row r="514" hidden="1" spans="1:19">
      <c r="A514">
        <v>1235</v>
      </c>
      <c r="B514" s="67">
        <v>21000000423</v>
      </c>
      <c r="C514" t="s">
        <v>333</v>
      </c>
      <c r="D514" t="s">
        <v>334</v>
      </c>
      <c r="E514" t="s">
        <v>334</v>
      </c>
      <c r="F514" t="s">
        <v>542</v>
      </c>
      <c r="G514" t="s">
        <v>768</v>
      </c>
      <c r="H514">
        <v>1</v>
      </c>
      <c r="I514" t="s">
        <v>593</v>
      </c>
      <c r="J514">
        <v>2010104</v>
      </c>
      <c r="K514" t="s">
        <v>625</v>
      </c>
      <c r="L514">
        <v>200000</v>
      </c>
      <c r="M514" t="s">
        <v>32</v>
      </c>
      <c r="O514" s="66">
        <v>4603.53</v>
      </c>
      <c r="P514" s="66">
        <v>138.11</v>
      </c>
      <c r="Q514" t="s">
        <v>414</v>
      </c>
      <c r="R514" t="s">
        <v>933</v>
      </c>
      <c r="S514" t="e">
        <f>VLOOKUP(B514,中介结果明细表!$B$4:$E$6,8,FALSE)</f>
        <v>#N/A</v>
      </c>
    </row>
    <row r="515" hidden="1" spans="1:19">
      <c r="A515">
        <v>1235</v>
      </c>
      <c r="B515" s="67">
        <v>21000000424</v>
      </c>
      <c r="C515" t="s">
        <v>252</v>
      </c>
      <c r="D515" t="s">
        <v>716</v>
      </c>
      <c r="E515" t="s">
        <v>252</v>
      </c>
      <c r="F515" t="s">
        <v>542</v>
      </c>
      <c r="G515" t="s">
        <v>714</v>
      </c>
      <c r="H515">
        <v>1</v>
      </c>
      <c r="I515" t="s">
        <v>593</v>
      </c>
      <c r="J515">
        <v>22002</v>
      </c>
      <c r="K515" t="s">
        <v>433</v>
      </c>
      <c r="L515">
        <v>200000</v>
      </c>
      <c r="M515" t="s">
        <v>32</v>
      </c>
      <c r="O515" s="66">
        <v>34274.12</v>
      </c>
      <c r="P515" s="66">
        <v>19590.64</v>
      </c>
      <c r="Q515" t="s">
        <v>414</v>
      </c>
      <c r="R515" t="s">
        <v>544</v>
      </c>
      <c r="S515" t="e">
        <f>VLOOKUP(B515,中介结果明细表!$B$4:$E$6,8,FALSE)</f>
        <v>#N/A</v>
      </c>
    </row>
    <row r="516" spans="1:19">
      <c r="A516">
        <v>1235</v>
      </c>
      <c r="B516" s="67">
        <v>21000000425</v>
      </c>
      <c r="C516" t="s">
        <v>600</v>
      </c>
      <c r="D516" t="s">
        <v>676</v>
      </c>
      <c r="E516" t="s">
        <v>600</v>
      </c>
      <c r="F516" t="s">
        <v>542</v>
      </c>
      <c r="G516" t="s">
        <v>677</v>
      </c>
      <c r="H516">
        <v>1</v>
      </c>
      <c r="I516" t="s">
        <v>472</v>
      </c>
      <c r="J516">
        <v>2321007</v>
      </c>
      <c r="K516" t="s">
        <v>433</v>
      </c>
      <c r="L516">
        <v>200000</v>
      </c>
      <c r="M516" t="s">
        <v>32</v>
      </c>
      <c r="O516" s="66">
        <v>58251.07</v>
      </c>
      <c r="P516" s="66">
        <v>1747.53</v>
      </c>
      <c r="Q516" t="s">
        <v>414</v>
      </c>
      <c r="R516" t="s">
        <v>544</v>
      </c>
      <c r="S516" t="e">
        <f>VLOOKUP(B516,中介结果明细表!$B$4:$E$6,8,FALSE)</f>
        <v>#N/A</v>
      </c>
    </row>
    <row r="517" spans="1:19">
      <c r="A517">
        <v>1235</v>
      </c>
      <c r="B517" s="67">
        <v>21000000426</v>
      </c>
      <c r="C517" t="s">
        <v>673</v>
      </c>
      <c r="D517" t="s">
        <v>674</v>
      </c>
      <c r="E517" t="s">
        <v>673</v>
      </c>
      <c r="F517" t="s">
        <v>542</v>
      </c>
      <c r="G517" t="s">
        <v>675</v>
      </c>
      <c r="H517">
        <v>1</v>
      </c>
      <c r="I517" t="s">
        <v>593</v>
      </c>
      <c r="J517">
        <v>24230</v>
      </c>
      <c r="K517" t="s">
        <v>433</v>
      </c>
      <c r="L517">
        <v>200000</v>
      </c>
      <c r="M517" t="s">
        <v>32</v>
      </c>
      <c r="O517" s="66">
        <v>84062.88</v>
      </c>
      <c r="P517" s="66">
        <v>2521.89</v>
      </c>
      <c r="Q517" t="s">
        <v>414</v>
      </c>
      <c r="R517" t="s">
        <v>544</v>
      </c>
      <c r="S517" t="e">
        <f>VLOOKUP(B517,中介结果明细表!$B$4:$E$6,8,FALSE)</f>
        <v>#N/A</v>
      </c>
    </row>
    <row r="518" spans="1:19">
      <c r="A518">
        <v>1235</v>
      </c>
      <c r="B518" s="67">
        <v>21000000427</v>
      </c>
      <c r="C518" t="s">
        <v>366</v>
      </c>
      <c r="E518" t="s">
        <v>366</v>
      </c>
      <c r="F518" t="s">
        <v>542</v>
      </c>
      <c r="G518" t="s">
        <v>701</v>
      </c>
      <c r="H518">
        <v>1</v>
      </c>
      <c r="I518" t="s">
        <v>593</v>
      </c>
      <c r="J518">
        <v>2201002</v>
      </c>
      <c r="K518" t="s">
        <v>607</v>
      </c>
      <c r="L518">
        <v>200000</v>
      </c>
      <c r="M518" t="s">
        <v>32</v>
      </c>
      <c r="O518" s="66">
        <v>5748.25</v>
      </c>
      <c r="P518" s="66">
        <v>172.45</v>
      </c>
      <c r="Q518" t="s">
        <v>414</v>
      </c>
      <c r="R518" t="s">
        <v>544</v>
      </c>
      <c r="S518" t="e">
        <f>VLOOKUP(B518,中介结果明细表!$B$4:$E$6,8,FALSE)</f>
        <v>#N/A</v>
      </c>
    </row>
    <row r="519" hidden="1" spans="1:19">
      <c r="A519">
        <v>1235</v>
      </c>
      <c r="B519" s="67">
        <v>21000000428</v>
      </c>
      <c r="C519" t="s">
        <v>113</v>
      </c>
      <c r="D519" t="s">
        <v>934</v>
      </c>
      <c r="E519" t="s">
        <v>934</v>
      </c>
      <c r="F519" t="s">
        <v>542</v>
      </c>
      <c r="G519" t="s">
        <v>894</v>
      </c>
      <c r="H519">
        <v>1</v>
      </c>
      <c r="I519" t="s">
        <v>593</v>
      </c>
      <c r="J519">
        <v>2010104</v>
      </c>
      <c r="K519" t="s">
        <v>821</v>
      </c>
      <c r="L519">
        <v>200000</v>
      </c>
      <c r="M519" t="s">
        <v>32</v>
      </c>
      <c r="O519" s="66">
        <v>5321</v>
      </c>
      <c r="P519" s="66">
        <v>1665.02</v>
      </c>
      <c r="Q519" t="s">
        <v>414</v>
      </c>
      <c r="R519" t="s">
        <v>933</v>
      </c>
      <c r="S519" t="e">
        <f>VLOOKUP(B519,中介结果明细表!$B$4:$E$6,8,FALSE)</f>
        <v>#N/A</v>
      </c>
    </row>
    <row r="520" hidden="1" spans="1:19">
      <c r="A520">
        <v>1235</v>
      </c>
      <c r="B520" s="67">
        <v>21000000429</v>
      </c>
      <c r="C520" t="s">
        <v>725</v>
      </c>
      <c r="D520" t="s">
        <v>943</v>
      </c>
      <c r="E520" t="s">
        <v>943</v>
      </c>
      <c r="F520" t="s">
        <v>542</v>
      </c>
      <c r="G520" t="s">
        <v>923</v>
      </c>
      <c r="H520">
        <v>1</v>
      </c>
      <c r="I520" t="s">
        <v>593</v>
      </c>
      <c r="J520">
        <v>2201002</v>
      </c>
      <c r="K520" t="s">
        <v>924</v>
      </c>
      <c r="L520">
        <v>200000</v>
      </c>
      <c r="M520" t="s">
        <v>32</v>
      </c>
      <c r="O520" s="66">
        <v>2598</v>
      </c>
      <c r="P520" s="66">
        <v>1673.98</v>
      </c>
      <c r="Q520" t="s">
        <v>414</v>
      </c>
      <c r="R520" t="s">
        <v>933</v>
      </c>
      <c r="S520" t="e">
        <f>VLOOKUP(B520,中介结果明细表!$B$4:$E$6,8,FALSE)</f>
        <v>#N/A</v>
      </c>
    </row>
    <row r="521" hidden="1" spans="1:19">
      <c r="A521">
        <v>1235</v>
      </c>
      <c r="B521" s="67">
        <v>21000000430</v>
      </c>
      <c r="C521" t="s">
        <v>168</v>
      </c>
      <c r="D521" t="s">
        <v>944</v>
      </c>
      <c r="E521" t="s">
        <v>944</v>
      </c>
      <c r="F521" t="s">
        <v>542</v>
      </c>
      <c r="G521" t="s">
        <v>904</v>
      </c>
      <c r="H521">
        <v>1</v>
      </c>
      <c r="I521" t="s">
        <v>593</v>
      </c>
      <c r="J521">
        <v>2010105</v>
      </c>
      <c r="K521" t="s">
        <v>853</v>
      </c>
      <c r="L521">
        <v>200000</v>
      </c>
      <c r="M521" t="s">
        <v>32</v>
      </c>
      <c r="O521" s="66">
        <v>9352</v>
      </c>
      <c r="P521" s="66">
        <v>5194.25</v>
      </c>
      <c r="Q521" t="s">
        <v>414</v>
      </c>
      <c r="R521" t="s">
        <v>933</v>
      </c>
      <c r="S521" t="e">
        <f>VLOOKUP(B521,中介结果明细表!$B$4:$E$6,8,FALSE)</f>
        <v>#N/A</v>
      </c>
    </row>
    <row r="522" hidden="1" spans="1:19">
      <c r="A522">
        <v>1235</v>
      </c>
      <c r="B522" s="67">
        <v>21000000431</v>
      </c>
      <c r="C522" t="s">
        <v>704</v>
      </c>
      <c r="D522" t="s">
        <v>705</v>
      </c>
      <c r="E522" t="s">
        <v>704</v>
      </c>
      <c r="F522" t="s">
        <v>542</v>
      </c>
      <c r="G522" t="s">
        <v>706</v>
      </c>
      <c r="H522">
        <v>1</v>
      </c>
      <c r="I522" t="s">
        <v>593</v>
      </c>
      <c r="J522">
        <v>2200704</v>
      </c>
      <c r="K522" t="s">
        <v>433</v>
      </c>
      <c r="L522">
        <v>200000</v>
      </c>
      <c r="M522" t="s">
        <v>32</v>
      </c>
      <c r="O522" s="66">
        <v>23500</v>
      </c>
      <c r="P522" s="66">
        <v>12957.28</v>
      </c>
      <c r="Q522" t="s">
        <v>414</v>
      </c>
      <c r="R522" t="s">
        <v>544</v>
      </c>
      <c r="S522" t="e">
        <f>VLOOKUP(B522,中介结果明细表!$B$4:$E$6,8,FALSE)</f>
        <v>#N/A</v>
      </c>
    </row>
    <row r="523" hidden="1" spans="1:19">
      <c r="A523">
        <v>1235</v>
      </c>
      <c r="B523" s="67">
        <v>21000000432</v>
      </c>
      <c r="C523" t="s">
        <v>725</v>
      </c>
      <c r="D523" t="s">
        <v>943</v>
      </c>
      <c r="E523" t="s">
        <v>943</v>
      </c>
      <c r="F523" t="s">
        <v>542</v>
      </c>
      <c r="G523" t="s">
        <v>923</v>
      </c>
      <c r="H523">
        <v>1</v>
      </c>
      <c r="I523" t="s">
        <v>593</v>
      </c>
      <c r="J523">
        <v>2201002</v>
      </c>
      <c r="K523" t="s">
        <v>924</v>
      </c>
      <c r="L523">
        <v>200000</v>
      </c>
      <c r="M523" t="s">
        <v>32</v>
      </c>
      <c r="O523" s="66">
        <v>2598</v>
      </c>
      <c r="P523" s="66">
        <v>1673.98</v>
      </c>
      <c r="Q523" t="s">
        <v>414</v>
      </c>
      <c r="R523" t="s">
        <v>945</v>
      </c>
      <c r="S523" t="e">
        <f>VLOOKUP(B523,中介结果明细表!$B$4:$E$6,8,FALSE)</f>
        <v>#N/A</v>
      </c>
    </row>
    <row r="524" hidden="1" spans="1:19">
      <c r="A524">
        <v>1235</v>
      </c>
      <c r="B524" s="67">
        <v>21000000433</v>
      </c>
      <c r="C524" t="s">
        <v>113</v>
      </c>
      <c r="D524" t="s">
        <v>936</v>
      </c>
      <c r="E524" t="s">
        <v>936</v>
      </c>
      <c r="F524" t="s">
        <v>542</v>
      </c>
      <c r="G524" t="s">
        <v>923</v>
      </c>
      <c r="H524">
        <v>1</v>
      </c>
      <c r="I524" t="s">
        <v>593</v>
      </c>
      <c r="J524">
        <v>2010104</v>
      </c>
      <c r="K524" t="s">
        <v>853</v>
      </c>
      <c r="L524">
        <v>200000</v>
      </c>
      <c r="M524" t="s">
        <v>32</v>
      </c>
      <c r="O524" s="66">
        <v>6334.97</v>
      </c>
      <c r="P524" s="66">
        <v>3518.55</v>
      </c>
      <c r="Q524" t="s">
        <v>414</v>
      </c>
      <c r="R524" t="s">
        <v>945</v>
      </c>
      <c r="S524" t="e">
        <f>VLOOKUP(B524,中介结果明细表!$B$4:$E$6,8,FALSE)</f>
        <v>#N/A</v>
      </c>
    </row>
    <row r="525" hidden="1" spans="1:19">
      <c r="A525">
        <v>1235</v>
      </c>
      <c r="B525" s="67">
        <v>21000000434</v>
      </c>
      <c r="C525" t="s">
        <v>366</v>
      </c>
      <c r="D525" t="s">
        <v>658</v>
      </c>
      <c r="E525" t="s">
        <v>366</v>
      </c>
      <c r="F525" t="s">
        <v>542</v>
      </c>
      <c r="G525" t="s">
        <v>659</v>
      </c>
      <c r="H525">
        <v>1</v>
      </c>
      <c r="I525" t="s">
        <v>593</v>
      </c>
      <c r="J525">
        <v>2201002</v>
      </c>
      <c r="K525" t="s">
        <v>604</v>
      </c>
      <c r="L525">
        <v>200000</v>
      </c>
      <c r="M525" t="s">
        <v>32</v>
      </c>
      <c r="O525" s="66">
        <v>2900</v>
      </c>
      <c r="P525" s="66">
        <v>87</v>
      </c>
      <c r="Q525" t="s">
        <v>414</v>
      </c>
      <c r="R525" t="s">
        <v>551</v>
      </c>
      <c r="S525" t="e">
        <f>VLOOKUP(B525,中介结果明细表!$B$4:$E$6,8,FALSE)</f>
        <v>#N/A</v>
      </c>
    </row>
    <row r="526" spans="1:19">
      <c r="A526">
        <v>1235</v>
      </c>
      <c r="B526" s="67">
        <v>21000000435</v>
      </c>
      <c r="C526" t="s">
        <v>366</v>
      </c>
      <c r="D526" t="s">
        <v>373</v>
      </c>
      <c r="E526" t="s">
        <v>366</v>
      </c>
      <c r="F526" t="s">
        <v>542</v>
      </c>
      <c r="G526" t="s">
        <v>614</v>
      </c>
      <c r="H526">
        <v>1</v>
      </c>
      <c r="I526" t="s">
        <v>593</v>
      </c>
      <c r="J526">
        <v>2201002</v>
      </c>
      <c r="K526" t="s">
        <v>607</v>
      </c>
      <c r="L526">
        <v>200000</v>
      </c>
      <c r="M526" t="s">
        <v>32</v>
      </c>
      <c r="O526" s="66">
        <v>1711</v>
      </c>
      <c r="P526" s="66">
        <v>51.33</v>
      </c>
      <c r="Q526" t="s">
        <v>414</v>
      </c>
      <c r="R526" t="s">
        <v>552</v>
      </c>
      <c r="S526" t="e">
        <f>VLOOKUP(B526,中介结果明细表!$B$4:$E$6,8,FALSE)</f>
        <v>#N/A</v>
      </c>
    </row>
    <row r="527" spans="1:19">
      <c r="A527">
        <v>1235</v>
      </c>
      <c r="B527" s="67">
        <v>21000000436</v>
      </c>
      <c r="C527" t="s">
        <v>366</v>
      </c>
      <c r="D527" t="s">
        <v>658</v>
      </c>
      <c r="E527" t="s">
        <v>366</v>
      </c>
      <c r="F527" t="s">
        <v>542</v>
      </c>
      <c r="G527" t="s">
        <v>659</v>
      </c>
      <c r="H527">
        <v>1</v>
      </c>
      <c r="I527" t="s">
        <v>593</v>
      </c>
      <c r="J527">
        <v>2201002</v>
      </c>
      <c r="K527" t="s">
        <v>604</v>
      </c>
      <c r="L527">
        <v>200000</v>
      </c>
      <c r="M527" t="s">
        <v>32</v>
      </c>
      <c r="O527" s="66">
        <v>2900</v>
      </c>
      <c r="P527" s="66">
        <v>87</v>
      </c>
      <c r="Q527" t="s">
        <v>414</v>
      </c>
      <c r="R527" t="s">
        <v>552</v>
      </c>
      <c r="S527" t="e">
        <f>VLOOKUP(B527,中介结果明细表!$B$4:$E$6,8,FALSE)</f>
        <v>#N/A</v>
      </c>
    </row>
    <row r="528" spans="1:19">
      <c r="A528">
        <v>1235</v>
      </c>
      <c r="B528" s="67">
        <v>21000000437</v>
      </c>
      <c r="C528" t="s">
        <v>702</v>
      </c>
      <c r="E528" t="s">
        <v>702</v>
      </c>
      <c r="F528" t="s">
        <v>542</v>
      </c>
      <c r="G528" t="s">
        <v>736</v>
      </c>
      <c r="H528">
        <v>1</v>
      </c>
      <c r="I528" t="s">
        <v>411</v>
      </c>
      <c r="J528">
        <v>2100801</v>
      </c>
      <c r="K528" t="s">
        <v>433</v>
      </c>
      <c r="L528">
        <v>200000</v>
      </c>
      <c r="M528" t="s">
        <v>32</v>
      </c>
      <c r="O528" s="66">
        <v>97841.92</v>
      </c>
      <c r="P528" s="66">
        <v>24801.6</v>
      </c>
      <c r="Q528" t="s">
        <v>414</v>
      </c>
      <c r="R528" t="s">
        <v>552</v>
      </c>
      <c r="S528" t="e">
        <f>VLOOKUP(B528,中介结果明细表!$B$4:$E$6,8,FALSE)</f>
        <v>#N/A</v>
      </c>
    </row>
    <row r="529" spans="1:19">
      <c r="A529">
        <v>1235</v>
      </c>
      <c r="B529" s="67">
        <v>21000000438</v>
      </c>
      <c r="C529" t="s">
        <v>743</v>
      </c>
      <c r="E529" t="s">
        <v>743</v>
      </c>
      <c r="F529" t="s">
        <v>542</v>
      </c>
      <c r="G529" t="s">
        <v>484</v>
      </c>
      <c r="H529">
        <v>1</v>
      </c>
      <c r="I529" t="s">
        <v>593</v>
      </c>
      <c r="J529">
        <v>24220</v>
      </c>
      <c r="K529" t="s">
        <v>433</v>
      </c>
      <c r="L529">
        <v>200000</v>
      </c>
      <c r="M529" t="s">
        <v>32</v>
      </c>
      <c r="O529" s="66">
        <v>150</v>
      </c>
      <c r="P529" s="66">
        <v>43.33</v>
      </c>
      <c r="Q529" t="s">
        <v>414</v>
      </c>
      <c r="R529" t="s">
        <v>552</v>
      </c>
      <c r="S529" t="e">
        <f>VLOOKUP(B529,中介结果明细表!$B$4:$E$6,8,FALSE)</f>
        <v>#N/A</v>
      </c>
    </row>
    <row r="530" hidden="1" spans="1:19">
      <c r="A530">
        <v>1235</v>
      </c>
      <c r="B530" s="67">
        <v>21000000439</v>
      </c>
      <c r="C530" t="s">
        <v>946</v>
      </c>
      <c r="D530" t="s">
        <v>947</v>
      </c>
      <c r="E530" t="s">
        <v>947</v>
      </c>
      <c r="F530" t="s">
        <v>948</v>
      </c>
      <c r="G530" t="s">
        <v>948</v>
      </c>
      <c r="H530">
        <v>1</v>
      </c>
      <c r="I530" t="s">
        <v>593</v>
      </c>
      <c r="J530">
        <v>2201203</v>
      </c>
      <c r="K530" t="s">
        <v>949</v>
      </c>
      <c r="L530">
        <v>200000</v>
      </c>
      <c r="M530" t="s">
        <v>32</v>
      </c>
      <c r="O530" s="66">
        <v>4612</v>
      </c>
      <c r="P530" s="66">
        <v>4301.33</v>
      </c>
      <c r="Q530" t="s">
        <v>414</v>
      </c>
      <c r="R530" t="s">
        <v>475</v>
      </c>
      <c r="S530" t="e">
        <f>VLOOKUP(B530,中介结果明细表!$B$4:$E$6,8,FALSE)</f>
        <v>#N/A</v>
      </c>
    </row>
    <row r="531" hidden="1" spans="1:19">
      <c r="A531">
        <v>1235</v>
      </c>
      <c r="B531" s="67">
        <v>21000000440</v>
      </c>
      <c r="C531" t="s">
        <v>946</v>
      </c>
      <c r="D531" t="s">
        <v>947</v>
      </c>
      <c r="E531" t="s">
        <v>947</v>
      </c>
      <c r="F531" t="s">
        <v>948</v>
      </c>
      <c r="G531" t="s">
        <v>948</v>
      </c>
      <c r="H531">
        <v>1</v>
      </c>
      <c r="I531" t="s">
        <v>593</v>
      </c>
      <c r="J531">
        <v>2201203</v>
      </c>
      <c r="K531" t="s">
        <v>949</v>
      </c>
      <c r="L531">
        <v>200000</v>
      </c>
      <c r="M531" t="s">
        <v>32</v>
      </c>
      <c r="O531" s="66">
        <v>4612</v>
      </c>
      <c r="P531" s="66">
        <v>4301.33</v>
      </c>
      <c r="Q531" t="s">
        <v>414</v>
      </c>
      <c r="R531" t="s">
        <v>457</v>
      </c>
      <c r="S531" t="e">
        <f>VLOOKUP(B531,中介结果明细表!$B$4:$E$6,8,FALSE)</f>
        <v>#N/A</v>
      </c>
    </row>
    <row r="532" hidden="1" spans="1:19">
      <c r="A532">
        <v>1235</v>
      </c>
      <c r="B532" s="67">
        <v>21000000441</v>
      </c>
      <c r="C532" t="s">
        <v>950</v>
      </c>
      <c r="D532" t="s">
        <v>951</v>
      </c>
      <c r="E532" t="s">
        <v>951</v>
      </c>
      <c r="F532" t="s">
        <v>555</v>
      </c>
      <c r="G532" t="s">
        <v>555</v>
      </c>
      <c r="H532">
        <v>1</v>
      </c>
      <c r="I532" t="s">
        <v>593</v>
      </c>
      <c r="J532">
        <v>2201203</v>
      </c>
      <c r="K532" t="s">
        <v>949</v>
      </c>
      <c r="L532">
        <v>200000</v>
      </c>
      <c r="M532" t="s">
        <v>32</v>
      </c>
      <c r="O532" s="66">
        <v>23109</v>
      </c>
      <c r="P532" s="66">
        <v>21552.35</v>
      </c>
      <c r="Q532" t="s">
        <v>414</v>
      </c>
      <c r="R532" t="s">
        <v>609</v>
      </c>
      <c r="S532" t="e">
        <f>VLOOKUP(B532,中介结果明细表!$B$4:$E$6,8,FALSE)</f>
        <v>#N/A</v>
      </c>
    </row>
    <row r="533" hidden="1" spans="1:19">
      <c r="A533">
        <v>1235</v>
      </c>
      <c r="B533" s="67">
        <v>21000000442</v>
      </c>
      <c r="C533" t="s">
        <v>950</v>
      </c>
      <c r="D533" t="s">
        <v>951</v>
      </c>
      <c r="E533" t="s">
        <v>951</v>
      </c>
      <c r="F533" t="s">
        <v>952</v>
      </c>
      <c r="G533" t="s">
        <v>952</v>
      </c>
      <c r="H533">
        <v>1</v>
      </c>
      <c r="I533" t="s">
        <v>593</v>
      </c>
      <c r="J533">
        <v>2201203</v>
      </c>
      <c r="K533" t="s">
        <v>949</v>
      </c>
      <c r="L533">
        <v>200000</v>
      </c>
      <c r="M533" t="s">
        <v>32</v>
      </c>
      <c r="O533" s="66">
        <v>23109</v>
      </c>
      <c r="P533" s="66">
        <v>21552.35</v>
      </c>
      <c r="Q533" t="s">
        <v>414</v>
      </c>
      <c r="R533" t="s">
        <v>452</v>
      </c>
      <c r="S533" t="e">
        <f>VLOOKUP(B533,中介结果明细表!$B$4:$E$6,8,FALSE)</f>
        <v>#N/A</v>
      </c>
    </row>
    <row r="534" hidden="1" spans="1:19">
      <c r="A534">
        <v>1235</v>
      </c>
      <c r="B534" s="67">
        <v>21000000443</v>
      </c>
      <c r="C534" t="s">
        <v>950</v>
      </c>
      <c r="D534" t="s">
        <v>951</v>
      </c>
      <c r="E534" t="s">
        <v>951</v>
      </c>
      <c r="F534" t="s">
        <v>555</v>
      </c>
      <c r="G534" t="s">
        <v>555</v>
      </c>
      <c r="H534">
        <v>1</v>
      </c>
      <c r="I534" t="s">
        <v>593</v>
      </c>
      <c r="J534">
        <v>2201203</v>
      </c>
      <c r="K534" t="s">
        <v>949</v>
      </c>
      <c r="L534">
        <v>200000</v>
      </c>
      <c r="M534" t="s">
        <v>32</v>
      </c>
      <c r="O534" s="66">
        <v>23109</v>
      </c>
      <c r="P534" s="66">
        <v>21552.35</v>
      </c>
      <c r="Q534" t="s">
        <v>414</v>
      </c>
      <c r="R534" t="s">
        <v>609</v>
      </c>
      <c r="S534" t="e">
        <f>VLOOKUP(B534,中介结果明细表!$B$4:$E$6,8,FALSE)</f>
        <v>#N/A</v>
      </c>
    </row>
    <row r="535" hidden="1" spans="1:19">
      <c r="A535">
        <v>1235</v>
      </c>
      <c r="B535" s="67">
        <v>21000000444</v>
      </c>
      <c r="C535" t="s">
        <v>950</v>
      </c>
      <c r="D535" t="s">
        <v>953</v>
      </c>
      <c r="E535" t="s">
        <v>953</v>
      </c>
      <c r="F535" t="s">
        <v>555</v>
      </c>
      <c r="G535" t="s">
        <v>555</v>
      </c>
      <c r="H535">
        <v>1</v>
      </c>
      <c r="I535" t="s">
        <v>593</v>
      </c>
      <c r="J535">
        <v>2201203</v>
      </c>
      <c r="K535" t="s">
        <v>949</v>
      </c>
      <c r="L535">
        <v>200000</v>
      </c>
      <c r="M535" t="s">
        <v>32</v>
      </c>
      <c r="O535" s="66">
        <v>18123</v>
      </c>
      <c r="P535" s="66">
        <v>16902.21</v>
      </c>
      <c r="Q535" t="s">
        <v>414</v>
      </c>
      <c r="R535" t="s">
        <v>609</v>
      </c>
      <c r="S535" t="e">
        <f>VLOOKUP(B535,中介结果明细表!$B$4:$E$6,8,FALSE)</f>
        <v>#N/A</v>
      </c>
    </row>
    <row r="536" hidden="1" spans="1:19">
      <c r="A536">
        <v>1235</v>
      </c>
      <c r="B536" s="67">
        <v>21000000445</v>
      </c>
      <c r="C536" t="s">
        <v>950</v>
      </c>
      <c r="D536" t="s">
        <v>951</v>
      </c>
      <c r="E536" t="s">
        <v>951</v>
      </c>
      <c r="F536" t="s">
        <v>952</v>
      </c>
      <c r="G536" t="s">
        <v>952</v>
      </c>
      <c r="H536">
        <v>1</v>
      </c>
      <c r="I536" t="s">
        <v>593</v>
      </c>
      <c r="J536">
        <v>2201203</v>
      </c>
      <c r="K536" t="s">
        <v>949</v>
      </c>
      <c r="L536">
        <v>200000</v>
      </c>
      <c r="M536" t="s">
        <v>32</v>
      </c>
      <c r="O536" s="66">
        <v>23109</v>
      </c>
      <c r="P536" s="66">
        <v>21552.35</v>
      </c>
      <c r="Q536" t="s">
        <v>414</v>
      </c>
      <c r="R536" t="s">
        <v>452</v>
      </c>
      <c r="S536" t="e">
        <f>VLOOKUP(B536,中介结果明细表!$B$4:$E$6,8,FALSE)</f>
        <v>#N/A</v>
      </c>
    </row>
    <row r="537" hidden="1" spans="1:19">
      <c r="A537">
        <v>1235</v>
      </c>
      <c r="B537" s="67">
        <v>21000000446</v>
      </c>
      <c r="C537" t="s">
        <v>866</v>
      </c>
      <c r="D537" t="s">
        <v>954</v>
      </c>
      <c r="E537" t="s">
        <v>954</v>
      </c>
      <c r="F537" t="s">
        <v>948</v>
      </c>
      <c r="G537" t="s">
        <v>948</v>
      </c>
      <c r="H537">
        <v>1</v>
      </c>
      <c r="I537" t="s">
        <v>593</v>
      </c>
      <c r="J537">
        <v>2101504</v>
      </c>
      <c r="K537" t="s">
        <v>869</v>
      </c>
      <c r="L537">
        <v>200000</v>
      </c>
      <c r="M537" t="s">
        <v>32</v>
      </c>
      <c r="O537" s="66">
        <v>91607</v>
      </c>
      <c r="P537" s="66">
        <v>85436.25</v>
      </c>
      <c r="Q537" t="s">
        <v>414</v>
      </c>
      <c r="R537" t="s">
        <v>415</v>
      </c>
      <c r="S537" t="e">
        <f>VLOOKUP(B537,中介结果明细表!$B$4:$E$6,8,FALSE)</f>
        <v>#N/A</v>
      </c>
    </row>
    <row r="538" hidden="1" spans="1:19">
      <c r="A538">
        <v>1235</v>
      </c>
      <c r="B538" s="67">
        <v>21000000447</v>
      </c>
      <c r="C538" t="s">
        <v>950</v>
      </c>
      <c r="D538" t="s">
        <v>951</v>
      </c>
      <c r="E538" t="s">
        <v>951</v>
      </c>
      <c r="F538" t="s">
        <v>555</v>
      </c>
      <c r="G538" t="s">
        <v>555</v>
      </c>
      <c r="H538">
        <v>1</v>
      </c>
      <c r="I538" t="s">
        <v>593</v>
      </c>
      <c r="J538">
        <v>2201203</v>
      </c>
      <c r="K538" t="s">
        <v>949</v>
      </c>
      <c r="L538">
        <v>200000</v>
      </c>
      <c r="M538" t="s">
        <v>32</v>
      </c>
      <c r="O538" s="66">
        <v>18123</v>
      </c>
      <c r="P538" s="66">
        <v>16902.21</v>
      </c>
      <c r="Q538" t="s">
        <v>414</v>
      </c>
      <c r="R538" t="s">
        <v>478</v>
      </c>
      <c r="S538" t="e">
        <f>VLOOKUP(B538,中介结果明细表!$B$4:$E$6,8,FALSE)</f>
        <v>#N/A</v>
      </c>
    </row>
    <row r="539" hidden="1" spans="1:19">
      <c r="A539">
        <v>1235</v>
      </c>
      <c r="B539" s="67">
        <v>21000000448</v>
      </c>
      <c r="C539" t="s">
        <v>955</v>
      </c>
      <c r="D539" t="s">
        <v>956</v>
      </c>
      <c r="E539" t="s">
        <v>956</v>
      </c>
      <c r="F539" t="s">
        <v>948</v>
      </c>
      <c r="G539" t="s">
        <v>948</v>
      </c>
      <c r="H539">
        <v>1</v>
      </c>
      <c r="I539" t="s">
        <v>593</v>
      </c>
      <c r="J539">
        <v>2201203</v>
      </c>
      <c r="K539" t="s">
        <v>949</v>
      </c>
      <c r="L539">
        <v>200000</v>
      </c>
      <c r="M539" t="s">
        <v>32</v>
      </c>
      <c r="O539" s="66">
        <v>7059</v>
      </c>
      <c r="P539" s="66">
        <v>6583.5</v>
      </c>
      <c r="Q539" t="s">
        <v>414</v>
      </c>
      <c r="R539" t="s">
        <v>482</v>
      </c>
      <c r="S539" t="e">
        <f>VLOOKUP(B539,中介结果明细表!$B$4:$E$6,8,FALSE)</f>
        <v>#N/A</v>
      </c>
    </row>
    <row r="540" hidden="1" spans="1:19">
      <c r="A540">
        <v>1235</v>
      </c>
      <c r="B540" s="67">
        <v>21000000449</v>
      </c>
      <c r="C540" t="s">
        <v>957</v>
      </c>
      <c r="D540" t="s">
        <v>958</v>
      </c>
      <c r="E540" t="s">
        <v>958</v>
      </c>
      <c r="F540" t="s">
        <v>959</v>
      </c>
      <c r="G540" t="s">
        <v>959</v>
      </c>
      <c r="H540">
        <v>1</v>
      </c>
      <c r="I540" t="s">
        <v>593</v>
      </c>
      <c r="J540">
        <v>2310801</v>
      </c>
      <c r="K540" t="s">
        <v>905</v>
      </c>
      <c r="L540">
        <v>200000</v>
      </c>
      <c r="M540" t="s">
        <v>32</v>
      </c>
      <c r="O540" s="66">
        <v>208574.59</v>
      </c>
      <c r="P540" s="66">
        <v>174855.03</v>
      </c>
      <c r="Q540" t="s">
        <v>414</v>
      </c>
      <c r="R540" t="s">
        <v>585</v>
      </c>
      <c r="S540" t="e">
        <f>VLOOKUP(B540,中介结果明细表!$B$4:$E$6,8,FALSE)</f>
        <v>#N/A</v>
      </c>
    </row>
    <row r="541" hidden="1" spans="1:19">
      <c r="A541">
        <v>1235</v>
      </c>
      <c r="B541" s="67">
        <v>21000000450</v>
      </c>
      <c r="C541" t="s">
        <v>960</v>
      </c>
      <c r="D541" t="s">
        <v>961</v>
      </c>
      <c r="E541" t="s">
        <v>961</v>
      </c>
      <c r="F541" t="s">
        <v>959</v>
      </c>
      <c r="G541" t="s">
        <v>959</v>
      </c>
      <c r="H541">
        <v>1</v>
      </c>
      <c r="I541" t="s">
        <v>593</v>
      </c>
      <c r="J541">
        <v>2201007</v>
      </c>
      <c r="K541" t="s">
        <v>905</v>
      </c>
      <c r="L541">
        <v>200000</v>
      </c>
      <c r="M541" t="s">
        <v>32</v>
      </c>
      <c r="O541" s="66">
        <v>4460.61</v>
      </c>
      <c r="P541" s="66">
        <v>3739.48</v>
      </c>
      <c r="Q541" t="s">
        <v>414</v>
      </c>
      <c r="R541" t="s">
        <v>447</v>
      </c>
      <c r="S541" t="e">
        <f>VLOOKUP(B541,中介结果明细表!$B$4:$E$6,8,FALSE)</f>
        <v>#N/A</v>
      </c>
    </row>
    <row r="542" hidden="1" spans="1:19">
      <c r="A542">
        <v>1235</v>
      </c>
      <c r="B542" s="67">
        <v>21000000451</v>
      </c>
      <c r="C542" t="s">
        <v>960</v>
      </c>
      <c r="D542" t="s">
        <v>961</v>
      </c>
      <c r="E542" t="s">
        <v>961</v>
      </c>
      <c r="F542" t="s">
        <v>959</v>
      </c>
      <c r="G542" t="s">
        <v>959</v>
      </c>
      <c r="H542">
        <v>1</v>
      </c>
      <c r="I542" t="s">
        <v>593</v>
      </c>
      <c r="J542">
        <v>2201007</v>
      </c>
      <c r="K542" t="s">
        <v>905</v>
      </c>
      <c r="L542">
        <v>200000</v>
      </c>
      <c r="M542" t="s">
        <v>32</v>
      </c>
      <c r="O542" s="66">
        <v>4460.61</v>
      </c>
      <c r="P542" s="66">
        <v>3739.48</v>
      </c>
      <c r="Q542" t="s">
        <v>414</v>
      </c>
      <c r="R542" t="s">
        <v>447</v>
      </c>
      <c r="S542" t="e">
        <f>VLOOKUP(B542,中介结果明细表!$B$4:$E$6,8,FALSE)</f>
        <v>#N/A</v>
      </c>
    </row>
    <row r="543" hidden="1" spans="1:19">
      <c r="A543">
        <v>1235</v>
      </c>
      <c r="B543" s="67">
        <v>21000000452</v>
      </c>
      <c r="C543" t="s">
        <v>962</v>
      </c>
      <c r="D543" t="s">
        <v>963</v>
      </c>
      <c r="E543" t="s">
        <v>963</v>
      </c>
      <c r="F543" t="s">
        <v>964</v>
      </c>
      <c r="G543" t="s">
        <v>964</v>
      </c>
      <c r="H543">
        <v>1</v>
      </c>
      <c r="I543" t="s">
        <v>593</v>
      </c>
      <c r="J543">
        <v>2101903</v>
      </c>
      <c r="K543" t="s">
        <v>905</v>
      </c>
      <c r="L543">
        <v>200000</v>
      </c>
      <c r="M543" t="s">
        <v>32</v>
      </c>
      <c r="O543" s="66">
        <v>2374.86</v>
      </c>
      <c r="P543" s="66">
        <v>2214.89</v>
      </c>
      <c r="Q543" t="s">
        <v>414</v>
      </c>
      <c r="R543" t="s">
        <v>933</v>
      </c>
      <c r="S543" t="e">
        <f>VLOOKUP(B543,中介结果明细表!$B$4:$E$6,8,FALSE)</f>
        <v>#N/A</v>
      </c>
    </row>
    <row r="544" hidden="1" spans="1:19">
      <c r="A544">
        <v>1235</v>
      </c>
      <c r="B544" s="67">
        <v>21000000453</v>
      </c>
      <c r="C544" t="s">
        <v>965</v>
      </c>
      <c r="D544" t="s">
        <v>966</v>
      </c>
      <c r="E544" t="s">
        <v>966</v>
      </c>
      <c r="F544" t="s">
        <v>964</v>
      </c>
      <c r="G544" t="s">
        <v>964</v>
      </c>
      <c r="H544">
        <v>1</v>
      </c>
      <c r="I544" t="s">
        <v>593</v>
      </c>
      <c r="J544">
        <v>2101903</v>
      </c>
      <c r="K544" t="s">
        <v>905</v>
      </c>
      <c r="L544">
        <v>200000</v>
      </c>
      <c r="M544" t="s">
        <v>32</v>
      </c>
      <c r="O544" s="66">
        <v>3101.77</v>
      </c>
      <c r="P544" s="66">
        <v>2892.83</v>
      </c>
      <c r="Q544" t="s">
        <v>414</v>
      </c>
      <c r="R544" t="s">
        <v>933</v>
      </c>
      <c r="S544" t="e">
        <f>VLOOKUP(B544,中介结果明细表!$B$4:$E$6,8,FALSE)</f>
        <v>#N/A</v>
      </c>
    </row>
    <row r="545" hidden="1" spans="1:19">
      <c r="A545">
        <v>1235</v>
      </c>
      <c r="B545" s="67">
        <v>21000000454</v>
      </c>
      <c r="C545" t="s">
        <v>967</v>
      </c>
      <c r="D545" t="s">
        <v>968</v>
      </c>
      <c r="E545" t="s">
        <v>969</v>
      </c>
      <c r="F545" t="s">
        <v>964</v>
      </c>
      <c r="G545" t="s">
        <v>964</v>
      </c>
      <c r="H545">
        <v>1</v>
      </c>
      <c r="I545" t="s">
        <v>593</v>
      </c>
      <c r="J545">
        <v>2101903</v>
      </c>
      <c r="K545" t="s">
        <v>905</v>
      </c>
      <c r="L545">
        <v>200000</v>
      </c>
      <c r="M545" t="s">
        <v>32</v>
      </c>
      <c r="O545" s="66">
        <v>5356.92</v>
      </c>
      <c r="P545" s="66">
        <v>4996.07</v>
      </c>
      <c r="Q545" t="s">
        <v>414</v>
      </c>
      <c r="R545" t="s">
        <v>933</v>
      </c>
      <c r="S545" t="e">
        <f>VLOOKUP(B545,中介结果明细表!$B$4:$E$6,8,FALSE)</f>
        <v>#N/A</v>
      </c>
    </row>
    <row r="546" hidden="1" spans="1:19">
      <c r="A546">
        <v>1235</v>
      </c>
      <c r="B546" s="67">
        <v>21000000455</v>
      </c>
      <c r="C546" t="s">
        <v>970</v>
      </c>
      <c r="D546" t="s">
        <v>963</v>
      </c>
      <c r="E546" t="s">
        <v>963</v>
      </c>
      <c r="F546" t="s">
        <v>964</v>
      </c>
      <c r="G546" t="s">
        <v>964</v>
      </c>
      <c r="H546">
        <v>1</v>
      </c>
      <c r="I546" t="s">
        <v>593</v>
      </c>
      <c r="J546">
        <v>2101903</v>
      </c>
      <c r="K546" t="s">
        <v>905</v>
      </c>
      <c r="L546">
        <v>200000</v>
      </c>
      <c r="M546" t="s">
        <v>32</v>
      </c>
      <c r="O546" s="66">
        <v>2374.86</v>
      </c>
      <c r="P546" s="66">
        <v>2214.89</v>
      </c>
      <c r="Q546" t="s">
        <v>414</v>
      </c>
      <c r="R546" t="s">
        <v>482</v>
      </c>
      <c r="S546" t="e">
        <f>VLOOKUP(B546,中介结果明细表!$B$4:$E$6,8,FALSE)</f>
        <v>#N/A</v>
      </c>
    </row>
    <row r="547" hidden="1" spans="1:19">
      <c r="A547">
        <v>1235</v>
      </c>
      <c r="B547" s="67">
        <v>21000000456</v>
      </c>
      <c r="C547" t="s">
        <v>971</v>
      </c>
      <c r="D547" t="s">
        <v>972</v>
      </c>
      <c r="E547" t="s">
        <v>972</v>
      </c>
      <c r="F547" t="s">
        <v>964</v>
      </c>
      <c r="G547" t="s">
        <v>964</v>
      </c>
      <c r="H547">
        <v>1</v>
      </c>
      <c r="I547" t="s">
        <v>796</v>
      </c>
      <c r="J547">
        <v>2320901</v>
      </c>
      <c r="K547" t="s">
        <v>905</v>
      </c>
      <c r="L547">
        <v>200000</v>
      </c>
      <c r="M547" t="s">
        <v>32</v>
      </c>
      <c r="O547" s="66">
        <v>3538.94</v>
      </c>
      <c r="P547" s="66">
        <v>2966.81</v>
      </c>
      <c r="Q547" t="s">
        <v>414</v>
      </c>
      <c r="R547" t="s">
        <v>973</v>
      </c>
      <c r="S547" t="e">
        <f>VLOOKUP(B547,中介结果明细表!$B$4:$E$6,8,FALSE)</f>
        <v>#N/A</v>
      </c>
    </row>
    <row r="548" hidden="1" spans="1:19">
      <c r="A548">
        <v>1235</v>
      </c>
      <c r="B548" s="67">
        <v>21000000457</v>
      </c>
      <c r="C548" t="s">
        <v>974</v>
      </c>
      <c r="D548" t="s">
        <v>975</v>
      </c>
      <c r="E548" t="s">
        <v>975</v>
      </c>
      <c r="F548" t="s">
        <v>964</v>
      </c>
      <c r="G548" t="s">
        <v>964</v>
      </c>
      <c r="H548">
        <v>1</v>
      </c>
      <c r="I548" t="s">
        <v>593</v>
      </c>
      <c r="J548">
        <v>2201007</v>
      </c>
      <c r="K548" t="s">
        <v>905</v>
      </c>
      <c r="L548">
        <v>200000</v>
      </c>
      <c r="M548" t="s">
        <v>32</v>
      </c>
      <c r="O548" s="66">
        <v>3784.15</v>
      </c>
      <c r="P548" s="66">
        <v>3172.38</v>
      </c>
      <c r="Q548" t="s">
        <v>414</v>
      </c>
      <c r="R548" t="s">
        <v>973</v>
      </c>
      <c r="S548" t="e">
        <f>VLOOKUP(B548,中介结果明细表!$B$4:$E$6,8,FALSE)</f>
        <v>#N/A</v>
      </c>
    </row>
    <row r="549" hidden="1" spans="1:19">
      <c r="A549">
        <v>1235</v>
      </c>
      <c r="B549" s="67">
        <v>21000000458</v>
      </c>
      <c r="C549" t="s">
        <v>976</v>
      </c>
      <c r="D549" t="s">
        <v>977</v>
      </c>
      <c r="E549" t="s">
        <v>977</v>
      </c>
      <c r="F549" t="s">
        <v>964</v>
      </c>
      <c r="G549" t="s">
        <v>964</v>
      </c>
      <c r="H549">
        <v>1</v>
      </c>
      <c r="I549" t="s">
        <v>582</v>
      </c>
      <c r="J549">
        <v>20309</v>
      </c>
      <c r="L549">
        <v>200000</v>
      </c>
      <c r="M549" t="s">
        <v>32</v>
      </c>
      <c r="N549" t="s">
        <v>978</v>
      </c>
      <c r="O549" s="66">
        <v>5514.67</v>
      </c>
      <c r="P549" s="66">
        <v>4400.25</v>
      </c>
      <c r="Q549" t="s">
        <v>414</v>
      </c>
      <c r="R549" t="s">
        <v>973</v>
      </c>
      <c r="S549" t="e">
        <f>VLOOKUP(B549,中介结果明细表!$B$4:$E$6,8,FALSE)</f>
        <v>#N/A</v>
      </c>
    </row>
    <row r="550" hidden="1" spans="1:19">
      <c r="A550">
        <v>1235</v>
      </c>
      <c r="B550" s="67">
        <v>21000000459</v>
      </c>
      <c r="C550" t="s">
        <v>979</v>
      </c>
      <c r="D550" t="s">
        <v>980</v>
      </c>
      <c r="E550" t="s">
        <v>980</v>
      </c>
      <c r="F550" t="s">
        <v>959</v>
      </c>
      <c r="G550" t="s">
        <v>959</v>
      </c>
      <c r="H550">
        <v>1</v>
      </c>
      <c r="I550" t="s">
        <v>593</v>
      </c>
      <c r="J550">
        <v>2101903</v>
      </c>
      <c r="K550" t="s">
        <v>905</v>
      </c>
      <c r="L550">
        <v>200000</v>
      </c>
      <c r="M550" t="s">
        <v>32</v>
      </c>
      <c r="O550" s="66">
        <v>2897.5</v>
      </c>
      <c r="P550" s="66">
        <v>2702.32</v>
      </c>
      <c r="Q550" t="s">
        <v>414</v>
      </c>
      <c r="R550" t="s">
        <v>973</v>
      </c>
      <c r="S550" t="e">
        <f>VLOOKUP(B550,中介结果明细表!$B$4:$E$6,8,FALSE)</f>
        <v>#N/A</v>
      </c>
    </row>
    <row r="551" hidden="1" spans="1:19">
      <c r="A551">
        <v>1235</v>
      </c>
      <c r="B551" s="67">
        <v>21000000460</v>
      </c>
      <c r="C551" t="s">
        <v>113</v>
      </c>
      <c r="D551" t="s">
        <v>981</v>
      </c>
      <c r="E551" t="s">
        <v>981</v>
      </c>
      <c r="F551" t="s">
        <v>982</v>
      </c>
      <c r="G551" t="s">
        <v>982</v>
      </c>
      <c r="H551">
        <v>1</v>
      </c>
      <c r="I551" t="s">
        <v>593</v>
      </c>
      <c r="J551">
        <v>2010104</v>
      </c>
      <c r="L551">
        <v>200000</v>
      </c>
      <c r="M551" t="s">
        <v>32</v>
      </c>
      <c r="O551" s="66">
        <v>5724</v>
      </c>
      <c r="P551" s="66">
        <v>4567.27</v>
      </c>
      <c r="Q551" t="s">
        <v>414</v>
      </c>
      <c r="R551" t="s">
        <v>617</v>
      </c>
      <c r="S551" t="e">
        <f>VLOOKUP(B551,中介结果明细表!$B$4:$E$6,8,FALSE)</f>
        <v>#N/A</v>
      </c>
    </row>
    <row r="552" hidden="1" spans="1:19">
      <c r="A552">
        <v>1235</v>
      </c>
      <c r="B552" s="67">
        <v>21000000461</v>
      </c>
      <c r="C552" t="s">
        <v>113</v>
      </c>
      <c r="D552" t="s">
        <v>983</v>
      </c>
      <c r="E552" t="s">
        <v>981</v>
      </c>
      <c r="F552" t="s">
        <v>982</v>
      </c>
      <c r="G552" t="s">
        <v>982</v>
      </c>
      <c r="H552">
        <v>1</v>
      </c>
      <c r="I552" t="s">
        <v>593</v>
      </c>
      <c r="J552">
        <v>2010104</v>
      </c>
      <c r="L552">
        <v>200000</v>
      </c>
      <c r="M552" t="s">
        <v>32</v>
      </c>
      <c r="O552" s="66">
        <v>5724</v>
      </c>
      <c r="P552" s="66">
        <v>4567.27</v>
      </c>
      <c r="Q552" t="s">
        <v>414</v>
      </c>
      <c r="R552" t="s">
        <v>605</v>
      </c>
      <c r="S552" t="e">
        <f>VLOOKUP(B552,中介结果明细表!$B$4:$E$6,8,FALSE)</f>
        <v>#N/A</v>
      </c>
    </row>
    <row r="553" hidden="1" spans="1:19">
      <c r="A553">
        <v>1235</v>
      </c>
      <c r="B553" s="67">
        <v>21000000462</v>
      </c>
      <c r="C553" t="s">
        <v>113</v>
      </c>
      <c r="D553" t="s">
        <v>983</v>
      </c>
      <c r="E553" t="s">
        <v>981</v>
      </c>
      <c r="F553" t="s">
        <v>982</v>
      </c>
      <c r="G553" t="s">
        <v>982</v>
      </c>
      <c r="H553">
        <v>1</v>
      </c>
      <c r="I553" t="s">
        <v>593</v>
      </c>
      <c r="J553">
        <v>2010104</v>
      </c>
      <c r="L553">
        <v>200000</v>
      </c>
      <c r="M553" t="s">
        <v>32</v>
      </c>
      <c r="O553" s="66">
        <v>5724</v>
      </c>
      <c r="P553" s="66">
        <v>4567.27</v>
      </c>
      <c r="Q553" t="s">
        <v>414</v>
      </c>
      <c r="R553" t="s">
        <v>605</v>
      </c>
      <c r="S553" t="e">
        <f>VLOOKUP(B553,中介结果明细表!$B$4:$E$6,8,FALSE)</f>
        <v>#N/A</v>
      </c>
    </row>
    <row r="554" hidden="1" spans="1:19">
      <c r="A554">
        <v>1235</v>
      </c>
      <c r="B554" s="67">
        <v>21000000463</v>
      </c>
      <c r="C554" t="s">
        <v>113</v>
      </c>
      <c r="D554" t="s">
        <v>983</v>
      </c>
      <c r="E554" t="s">
        <v>981</v>
      </c>
      <c r="F554" t="s">
        <v>982</v>
      </c>
      <c r="G554" t="s">
        <v>982</v>
      </c>
      <c r="H554">
        <v>1</v>
      </c>
      <c r="I554" t="s">
        <v>593</v>
      </c>
      <c r="J554">
        <v>2010104</v>
      </c>
      <c r="L554">
        <v>200000</v>
      </c>
      <c r="M554" t="s">
        <v>32</v>
      </c>
      <c r="O554" s="66">
        <v>5724</v>
      </c>
      <c r="P554" s="66">
        <v>4567.27</v>
      </c>
      <c r="Q554" t="s">
        <v>414</v>
      </c>
      <c r="R554" t="s">
        <v>605</v>
      </c>
      <c r="S554" t="e">
        <f>VLOOKUP(B554,中介结果明细表!$B$4:$E$6,8,FALSE)</f>
        <v>#N/A</v>
      </c>
    </row>
    <row r="555" hidden="1" spans="1:19">
      <c r="A555">
        <v>1235</v>
      </c>
      <c r="B555" s="67">
        <v>21000000464</v>
      </c>
      <c r="C555" t="s">
        <v>113</v>
      </c>
      <c r="D555" t="s">
        <v>981</v>
      </c>
      <c r="E555" t="s">
        <v>981</v>
      </c>
      <c r="F555" t="s">
        <v>982</v>
      </c>
      <c r="G555" t="s">
        <v>982</v>
      </c>
      <c r="H555">
        <v>1</v>
      </c>
      <c r="I555" t="s">
        <v>593</v>
      </c>
      <c r="J555">
        <v>2010104</v>
      </c>
      <c r="L555">
        <v>200000</v>
      </c>
      <c r="M555" t="s">
        <v>32</v>
      </c>
      <c r="O555" s="66">
        <v>5724</v>
      </c>
      <c r="P555" s="66">
        <v>4567.27</v>
      </c>
      <c r="Q555" t="s">
        <v>414</v>
      </c>
      <c r="R555" t="s">
        <v>613</v>
      </c>
      <c r="S555" t="e">
        <f>VLOOKUP(B555,中介结果明细表!$B$4:$E$6,8,FALSE)</f>
        <v>#N/A</v>
      </c>
    </row>
    <row r="556" hidden="1" spans="1:19">
      <c r="A556">
        <v>1235</v>
      </c>
      <c r="B556" s="67">
        <v>21000000465</v>
      </c>
      <c r="C556" t="s">
        <v>113</v>
      </c>
      <c r="D556" t="s">
        <v>983</v>
      </c>
      <c r="E556" t="s">
        <v>981</v>
      </c>
      <c r="F556" t="s">
        <v>982</v>
      </c>
      <c r="G556" t="s">
        <v>982</v>
      </c>
      <c r="H556">
        <v>1</v>
      </c>
      <c r="I556" t="s">
        <v>593</v>
      </c>
      <c r="J556">
        <v>2010104</v>
      </c>
      <c r="L556">
        <v>200000</v>
      </c>
      <c r="M556" t="s">
        <v>32</v>
      </c>
      <c r="O556" s="66">
        <v>5724</v>
      </c>
      <c r="P556" s="66">
        <v>4567.27</v>
      </c>
      <c r="Q556" t="s">
        <v>414</v>
      </c>
      <c r="R556" t="s">
        <v>605</v>
      </c>
      <c r="S556" t="e">
        <f>VLOOKUP(B556,中介结果明细表!$B$4:$E$6,8,FALSE)</f>
        <v>#N/A</v>
      </c>
    </row>
    <row r="557" hidden="1" spans="1:19">
      <c r="A557">
        <v>1235</v>
      </c>
      <c r="B557" s="67">
        <v>21000000466</v>
      </c>
      <c r="C557" t="s">
        <v>984</v>
      </c>
      <c r="D557" t="s">
        <v>983</v>
      </c>
      <c r="E557" t="s">
        <v>981</v>
      </c>
      <c r="F557" t="s">
        <v>982</v>
      </c>
      <c r="G557" t="s">
        <v>982</v>
      </c>
      <c r="H557">
        <v>1</v>
      </c>
      <c r="I557" t="s">
        <v>593</v>
      </c>
      <c r="J557">
        <v>2010104</v>
      </c>
      <c r="L557">
        <v>200000</v>
      </c>
      <c r="M557" t="s">
        <v>32</v>
      </c>
      <c r="O557" s="66">
        <v>5724</v>
      </c>
      <c r="P557" s="66">
        <v>4567.27</v>
      </c>
      <c r="Q557" t="s">
        <v>414</v>
      </c>
      <c r="R557" t="s">
        <v>985</v>
      </c>
      <c r="S557" t="e">
        <f>VLOOKUP(B557,中介结果明细表!$B$4:$E$6,8,FALSE)</f>
        <v>#N/A</v>
      </c>
    </row>
    <row r="558" hidden="1" spans="1:19">
      <c r="A558">
        <v>1235</v>
      </c>
      <c r="B558" s="67">
        <v>21000000467</v>
      </c>
      <c r="C558" t="s">
        <v>113</v>
      </c>
      <c r="D558" t="s">
        <v>981</v>
      </c>
      <c r="E558" t="s">
        <v>981</v>
      </c>
      <c r="F558" t="s">
        <v>982</v>
      </c>
      <c r="G558" t="s">
        <v>982</v>
      </c>
      <c r="H558">
        <v>1</v>
      </c>
      <c r="I558" t="s">
        <v>593</v>
      </c>
      <c r="J558">
        <v>2010104</v>
      </c>
      <c r="L558">
        <v>200000</v>
      </c>
      <c r="M558" t="s">
        <v>32</v>
      </c>
      <c r="O558" s="66">
        <v>5724</v>
      </c>
      <c r="P558" s="66">
        <v>4567.27</v>
      </c>
      <c r="Q558" t="s">
        <v>414</v>
      </c>
      <c r="R558" t="s">
        <v>585</v>
      </c>
      <c r="S558" t="e">
        <f>VLOOKUP(B558,中介结果明细表!$B$4:$E$6,8,FALSE)</f>
        <v>#N/A</v>
      </c>
    </row>
    <row r="559" hidden="1" spans="1:19">
      <c r="A559">
        <v>1235</v>
      </c>
      <c r="B559" s="67">
        <v>21000000468</v>
      </c>
      <c r="C559" t="s">
        <v>113</v>
      </c>
      <c r="D559" t="s">
        <v>981</v>
      </c>
      <c r="E559" t="s">
        <v>981</v>
      </c>
      <c r="F559" t="s">
        <v>982</v>
      </c>
      <c r="G559" t="s">
        <v>982</v>
      </c>
      <c r="H559">
        <v>1</v>
      </c>
      <c r="I559" t="s">
        <v>593</v>
      </c>
      <c r="J559">
        <v>2010104</v>
      </c>
      <c r="L559">
        <v>200000</v>
      </c>
      <c r="M559" t="s">
        <v>32</v>
      </c>
      <c r="O559" s="66">
        <v>5724</v>
      </c>
      <c r="P559" s="66">
        <v>4567.27</v>
      </c>
      <c r="Q559" t="s">
        <v>414</v>
      </c>
      <c r="R559" t="s">
        <v>859</v>
      </c>
      <c r="S559" t="e">
        <f>VLOOKUP(B559,中介结果明细表!$B$4:$E$6,8,FALSE)</f>
        <v>#N/A</v>
      </c>
    </row>
    <row r="560" hidden="1" spans="1:19">
      <c r="A560">
        <v>1235</v>
      </c>
      <c r="B560" s="67">
        <v>21000000469</v>
      </c>
      <c r="C560" t="s">
        <v>113</v>
      </c>
      <c r="D560" t="s">
        <v>981</v>
      </c>
      <c r="E560" t="s">
        <v>981</v>
      </c>
      <c r="F560" t="s">
        <v>982</v>
      </c>
      <c r="G560" t="s">
        <v>982</v>
      </c>
      <c r="H560">
        <v>1</v>
      </c>
      <c r="I560" t="s">
        <v>593</v>
      </c>
      <c r="J560">
        <v>2010104</v>
      </c>
      <c r="L560">
        <v>200000</v>
      </c>
      <c r="M560" t="s">
        <v>32</v>
      </c>
      <c r="O560" s="66">
        <v>5724</v>
      </c>
      <c r="P560" s="66">
        <v>4567.27</v>
      </c>
      <c r="Q560" t="s">
        <v>414</v>
      </c>
      <c r="R560" t="s">
        <v>617</v>
      </c>
      <c r="S560" t="e">
        <f>VLOOKUP(B560,中介结果明细表!$B$4:$E$6,8,FALSE)</f>
        <v>#N/A</v>
      </c>
    </row>
    <row r="561" hidden="1" spans="1:19">
      <c r="A561">
        <v>1235</v>
      </c>
      <c r="B561" s="67">
        <v>21000000470</v>
      </c>
      <c r="C561" t="s">
        <v>113</v>
      </c>
      <c r="D561" t="s">
        <v>983</v>
      </c>
      <c r="E561" t="s">
        <v>981</v>
      </c>
      <c r="F561" t="s">
        <v>982</v>
      </c>
      <c r="G561" t="s">
        <v>982</v>
      </c>
      <c r="H561">
        <v>1</v>
      </c>
      <c r="I561" t="s">
        <v>593</v>
      </c>
      <c r="J561">
        <v>2010104</v>
      </c>
      <c r="L561">
        <v>200000</v>
      </c>
      <c r="M561" t="s">
        <v>32</v>
      </c>
      <c r="O561" s="66">
        <v>5724</v>
      </c>
      <c r="P561" s="66">
        <v>4567.27</v>
      </c>
      <c r="Q561" t="s">
        <v>414</v>
      </c>
      <c r="R561" t="s">
        <v>985</v>
      </c>
      <c r="S561" t="e">
        <f>VLOOKUP(B561,中介结果明细表!$B$4:$E$6,8,FALSE)</f>
        <v>#N/A</v>
      </c>
    </row>
    <row r="562" hidden="1" spans="1:19">
      <c r="A562">
        <v>1235</v>
      </c>
      <c r="B562" s="67">
        <v>21000000471</v>
      </c>
      <c r="C562" t="s">
        <v>113</v>
      </c>
      <c r="D562" t="s">
        <v>983</v>
      </c>
      <c r="E562" t="s">
        <v>981</v>
      </c>
      <c r="F562" t="s">
        <v>982</v>
      </c>
      <c r="G562" t="s">
        <v>982</v>
      </c>
      <c r="H562">
        <v>1</v>
      </c>
      <c r="I562" t="s">
        <v>593</v>
      </c>
      <c r="J562">
        <v>2010104</v>
      </c>
      <c r="L562">
        <v>200000</v>
      </c>
      <c r="M562" t="s">
        <v>32</v>
      </c>
      <c r="O562" s="66">
        <v>5724</v>
      </c>
      <c r="P562" s="66">
        <v>4567.27</v>
      </c>
      <c r="Q562" t="s">
        <v>414</v>
      </c>
      <c r="R562" t="s">
        <v>605</v>
      </c>
      <c r="S562" t="e">
        <f>VLOOKUP(B562,中介结果明细表!$B$4:$E$6,8,FALSE)</f>
        <v>#N/A</v>
      </c>
    </row>
    <row r="563" hidden="1" spans="1:19">
      <c r="A563">
        <v>1235</v>
      </c>
      <c r="B563" s="67">
        <v>21000000472</v>
      </c>
      <c r="C563" t="s">
        <v>113</v>
      </c>
      <c r="D563" t="s">
        <v>981</v>
      </c>
      <c r="E563" t="s">
        <v>981</v>
      </c>
      <c r="F563" t="s">
        <v>982</v>
      </c>
      <c r="G563" t="s">
        <v>982</v>
      </c>
      <c r="H563">
        <v>1</v>
      </c>
      <c r="I563" t="s">
        <v>593</v>
      </c>
      <c r="J563">
        <v>2010104</v>
      </c>
      <c r="L563">
        <v>200000</v>
      </c>
      <c r="M563" t="s">
        <v>32</v>
      </c>
      <c r="O563" s="66">
        <v>5724</v>
      </c>
      <c r="P563" s="66">
        <v>4567.27</v>
      </c>
      <c r="Q563" t="s">
        <v>414</v>
      </c>
      <c r="R563" t="s">
        <v>642</v>
      </c>
      <c r="S563" t="e">
        <f>VLOOKUP(B563,中介结果明细表!$B$4:$E$6,8,FALSE)</f>
        <v>#N/A</v>
      </c>
    </row>
    <row r="564" hidden="1" spans="1:19">
      <c r="A564">
        <v>1235</v>
      </c>
      <c r="B564" s="67">
        <v>21000000473</v>
      </c>
      <c r="C564" t="s">
        <v>113</v>
      </c>
      <c r="D564" t="s">
        <v>986</v>
      </c>
      <c r="E564" t="s">
        <v>981</v>
      </c>
      <c r="F564" t="s">
        <v>982</v>
      </c>
      <c r="G564" t="s">
        <v>982</v>
      </c>
      <c r="H564">
        <v>1</v>
      </c>
      <c r="I564" t="s">
        <v>593</v>
      </c>
      <c r="J564">
        <v>2010104</v>
      </c>
      <c r="L564">
        <v>200000</v>
      </c>
      <c r="M564" t="s">
        <v>32</v>
      </c>
      <c r="O564" s="66">
        <v>5724</v>
      </c>
      <c r="P564" s="66">
        <v>4567.27</v>
      </c>
      <c r="Q564" t="s">
        <v>414</v>
      </c>
      <c r="R564" t="s">
        <v>985</v>
      </c>
      <c r="S564" t="e">
        <f>VLOOKUP(B564,中介结果明细表!$B$4:$E$6,8,FALSE)</f>
        <v>#N/A</v>
      </c>
    </row>
    <row r="565" hidden="1" spans="1:19">
      <c r="A565">
        <v>1235</v>
      </c>
      <c r="B565" s="67">
        <v>21000000474</v>
      </c>
      <c r="C565" t="s">
        <v>113</v>
      </c>
      <c r="D565" t="s">
        <v>983</v>
      </c>
      <c r="E565" t="s">
        <v>981</v>
      </c>
      <c r="F565" t="s">
        <v>982</v>
      </c>
      <c r="G565" t="s">
        <v>982</v>
      </c>
      <c r="H565">
        <v>1</v>
      </c>
      <c r="I565" t="s">
        <v>593</v>
      </c>
      <c r="J565">
        <v>2010104</v>
      </c>
      <c r="L565">
        <v>200000</v>
      </c>
      <c r="M565" t="s">
        <v>32</v>
      </c>
      <c r="O565" s="66">
        <v>5724</v>
      </c>
      <c r="P565" s="66">
        <v>4567.27</v>
      </c>
      <c r="Q565" t="s">
        <v>414</v>
      </c>
      <c r="R565" t="s">
        <v>585</v>
      </c>
      <c r="S565" t="e">
        <f>VLOOKUP(B565,中介结果明细表!$B$4:$E$6,8,FALSE)</f>
        <v>#N/A</v>
      </c>
    </row>
    <row r="566" hidden="1" spans="1:19">
      <c r="A566">
        <v>1235</v>
      </c>
      <c r="B566" s="67">
        <v>21000000475</v>
      </c>
      <c r="C566" t="s">
        <v>987</v>
      </c>
      <c r="D566" t="s">
        <v>988</v>
      </c>
      <c r="E566" t="s">
        <v>988</v>
      </c>
      <c r="F566" t="s">
        <v>989</v>
      </c>
      <c r="G566" t="s">
        <v>989</v>
      </c>
      <c r="H566">
        <v>1</v>
      </c>
      <c r="I566" t="s">
        <v>593</v>
      </c>
      <c r="J566">
        <v>2010106</v>
      </c>
      <c r="K566" t="s">
        <v>990</v>
      </c>
      <c r="L566">
        <v>200000</v>
      </c>
      <c r="M566" t="s">
        <v>32</v>
      </c>
      <c r="O566" s="66">
        <v>12047.8</v>
      </c>
      <c r="P566" s="66">
        <v>9613.14</v>
      </c>
      <c r="Q566" t="s">
        <v>414</v>
      </c>
      <c r="R566" t="s">
        <v>642</v>
      </c>
      <c r="S566" t="e">
        <f>VLOOKUP(B566,中介结果明细表!$B$4:$E$6,8,FALSE)</f>
        <v>#N/A</v>
      </c>
    </row>
    <row r="567" hidden="1" spans="1:19">
      <c r="A567">
        <v>1235</v>
      </c>
      <c r="B567" s="67">
        <v>21000000476</v>
      </c>
      <c r="C567" t="s">
        <v>987</v>
      </c>
      <c r="D567" t="s">
        <v>988</v>
      </c>
      <c r="E567" t="s">
        <v>988</v>
      </c>
      <c r="F567" t="s">
        <v>989</v>
      </c>
      <c r="G567" t="s">
        <v>989</v>
      </c>
      <c r="H567">
        <v>1</v>
      </c>
      <c r="I567" t="s">
        <v>593</v>
      </c>
      <c r="J567">
        <v>2010106</v>
      </c>
      <c r="K567" t="s">
        <v>990</v>
      </c>
      <c r="L567">
        <v>200000</v>
      </c>
      <c r="M567" t="s">
        <v>32</v>
      </c>
      <c r="O567" s="66">
        <v>12047.8</v>
      </c>
      <c r="P567" s="66">
        <v>9613.14</v>
      </c>
      <c r="Q567" t="s">
        <v>414</v>
      </c>
      <c r="R567" t="s">
        <v>605</v>
      </c>
      <c r="S567" t="e">
        <f>VLOOKUP(B567,中介结果明细表!$B$4:$E$6,8,FALSE)</f>
        <v>#N/A</v>
      </c>
    </row>
    <row r="568" hidden="1" spans="1:19">
      <c r="A568">
        <v>1235</v>
      </c>
      <c r="B568" s="67">
        <v>21000000477</v>
      </c>
      <c r="C568" t="s">
        <v>987</v>
      </c>
      <c r="D568" t="s">
        <v>988</v>
      </c>
      <c r="E568" t="s">
        <v>988</v>
      </c>
      <c r="F568" t="s">
        <v>989</v>
      </c>
      <c r="G568" t="s">
        <v>989</v>
      </c>
      <c r="H568">
        <v>1</v>
      </c>
      <c r="I568" t="s">
        <v>593</v>
      </c>
      <c r="J568">
        <v>2010106</v>
      </c>
      <c r="K568" t="s">
        <v>990</v>
      </c>
      <c r="L568">
        <v>200000</v>
      </c>
      <c r="M568" t="s">
        <v>32</v>
      </c>
      <c r="O568" s="66">
        <v>12047.8</v>
      </c>
      <c r="P568" s="66">
        <v>9613.14</v>
      </c>
      <c r="Q568" t="s">
        <v>414</v>
      </c>
      <c r="R568" t="s">
        <v>585</v>
      </c>
      <c r="S568" t="e">
        <f>VLOOKUP(B568,中介结果明细表!$B$4:$E$6,8,FALSE)</f>
        <v>#N/A</v>
      </c>
    </row>
    <row r="569" hidden="1" spans="1:19">
      <c r="A569">
        <v>1235</v>
      </c>
      <c r="B569" s="67">
        <v>21000000478</v>
      </c>
      <c r="C569" t="s">
        <v>987</v>
      </c>
      <c r="D569" t="s">
        <v>988</v>
      </c>
      <c r="E569" t="s">
        <v>988</v>
      </c>
      <c r="F569" t="s">
        <v>989</v>
      </c>
      <c r="G569" t="s">
        <v>989</v>
      </c>
      <c r="H569">
        <v>1</v>
      </c>
      <c r="I569" t="s">
        <v>593</v>
      </c>
      <c r="J569">
        <v>2010106</v>
      </c>
      <c r="K569" t="s">
        <v>990</v>
      </c>
      <c r="L569">
        <v>200000</v>
      </c>
      <c r="M569" t="s">
        <v>32</v>
      </c>
      <c r="O569" s="66">
        <v>12047.8</v>
      </c>
      <c r="P569" s="66">
        <v>9613.14</v>
      </c>
      <c r="Q569" t="s">
        <v>414</v>
      </c>
      <c r="R569" t="s">
        <v>859</v>
      </c>
      <c r="S569" t="e">
        <f>VLOOKUP(B569,中介结果明细表!$B$4:$E$6,8,FALSE)</f>
        <v>#N/A</v>
      </c>
    </row>
    <row r="570" hidden="1" spans="1:19">
      <c r="A570">
        <v>1235</v>
      </c>
      <c r="B570" s="67">
        <v>21000000479</v>
      </c>
      <c r="C570" t="s">
        <v>987</v>
      </c>
      <c r="D570" t="s">
        <v>988</v>
      </c>
      <c r="E570" t="s">
        <v>988</v>
      </c>
      <c r="F570" t="s">
        <v>989</v>
      </c>
      <c r="G570" t="s">
        <v>989</v>
      </c>
      <c r="H570">
        <v>1</v>
      </c>
      <c r="I570" t="s">
        <v>593</v>
      </c>
      <c r="J570">
        <v>2010106</v>
      </c>
      <c r="K570" t="s">
        <v>990</v>
      </c>
      <c r="L570">
        <v>200000</v>
      </c>
      <c r="M570" t="s">
        <v>32</v>
      </c>
      <c r="O570" s="66">
        <v>12047.8</v>
      </c>
      <c r="P570" s="66">
        <v>9613.14</v>
      </c>
      <c r="Q570" t="s">
        <v>414</v>
      </c>
      <c r="R570" t="s">
        <v>985</v>
      </c>
      <c r="S570" t="e">
        <f>VLOOKUP(B570,中介结果明细表!$B$4:$E$6,8,FALSE)</f>
        <v>#N/A</v>
      </c>
    </row>
    <row r="571" hidden="1" spans="1:19">
      <c r="A571">
        <v>1235</v>
      </c>
      <c r="B571" s="67">
        <v>21000000480</v>
      </c>
      <c r="C571" t="s">
        <v>987</v>
      </c>
      <c r="D571" t="s">
        <v>988</v>
      </c>
      <c r="E571" t="s">
        <v>988</v>
      </c>
      <c r="F571" t="s">
        <v>989</v>
      </c>
      <c r="G571" t="s">
        <v>989</v>
      </c>
      <c r="H571">
        <v>1</v>
      </c>
      <c r="I571" t="s">
        <v>593</v>
      </c>
      <c r="J571">
        <v>2010106</v>
      </c>
      <c r="K571" t="s">
        <v>990</v>
      </c>
      <c r="L571">
        <v>200000</v>
      </c>
      <c r="M571" t="s">
        <v>32</v>
      </c>
      <c r="O571" s="66">
        <v>12047.8</v>
      </c>
      <c r="P571" s="66">
        <v>9613.14</v>
      </c>
      <c r="Q571" t="s">
        <v>414</v>
      </c>
      <c r="R571" t="s">
        <v>991</v>
      </c>
      <c r="S571" t="e">
        <f>VLOOKUP(B571,中介结果明细表!$B$4:$E$6,8,FALSE)</f>
        <v>#N/A</v>
      </c>
    </row>
    <row r="572" hidden="1" spans="1:19">
      <c r="A572">
        <v>1235</v>
      </c>
      <c r="B572" s="67">
        <v>21000000481</v>
      </c>
      <c r="C572" t="s">
        <v>987</v>
      </c>
      <c r="D572" t="s">
        <v>988</v>
      </c>
      <c r="E572" t="s">
        <v>988</v>
      </c>
      <c r="F572" t="s">
        <v>989</v>
      </c>
      <c r="G572" t="s">
        <v>989</v>
      </c>
      <c r="H572">
        <v>1</v>
      </c>
      <c r="I572" t="s">
        <v>593</v>
      </c>
      <c r="J572">
        <v>2010106</v>
      </c>
      <c r="K572" t="s">
        <v>990</v>
      </c>
      <c r="L572">
        <v>200000</v>
      </c>
      <c r="M572" t="s">
        <v>32</v>
      </c>
      <c r="O572" s="66">
        <v>12047.8</v>
      </c>
      <c r="P572" s="66">
        <v>9613.14</v>
      </c>
      <c r="Q572" t="s">
        <v>414</v>
      </c>
      <c r="R572" t="s">
        <v>791</v>
      </c>
      <c r="S572" t="e">
        <f>VLOOKUP(B572,中介结果明细表!$B$4:$E$6,8,FALSE)</f>
        <v>#N/A</v>
      </c>
    </row>
    <row r="573" hidden="1" spans="1:19">
      <c r="A573">
        <v>1235</v>
      </c>
      <c r="B573" s="67">
        <v>21000000482</v>
      </c>
      <c r="C573" t="s">
        <v>987</v>
      </c>
      <c r="D573" t="s">
        <v>988</v>
      </c>
      <c r="E573" t="s">
        <v>988</v>
      </c>
      <c r="F573" t="s">
        <v>989</v>
      </c>
      <c r="G573" t="s">
        <v>989</v>
      </c>
      <c r="H573">
        <v>1</v>
      </c>
      <c r="I573" t="s">
        <v>593</v>
      </c>
      <c r="J573">
        <v>2010106</v>
      </c>
      <c r="K573" t="s">
        <v>990</v>
      </c>
      <c r="L573">
        <v>200000</v>
      </c>
      <c r="M573" t="s">
        <v>32</v>
      </c>
      <c r="O573" s="66">
        <v>12047.8</v>
      </c>
      <c r="P573" s="66">
        <v>9613.14</v>
      </c>
      <c r="Q573" t="s">
        <v>414</v>
      </c>
      <c r="R573" t="s">
        <v>791</v>
      </c>
      <c r="S573" t="e">
        <f>VLOOKUP(B573,中介结果明细表!$B$4:$E$6,8,FALSE)</f>
        <v>#N/A</v>
      </c>
    </row>
    <row r="574" hidden="1" spans="1:19">
      <c r="A574">
        <v>1235</v>
      </c>
      <c r="B574" s="67">
        <v>21000000483</v>
      </c>
      <c r="C574" t="s">
        <v>987</v>
      </c>
      <c r="D574" t="s">
        <v>988</v>
      </c>
      <c r="E574" t="s">
        <v>988</v>
      </c>
      <c r="F574" t="s">
        <v>989</v>
      </c>
      <c r="G574" t="s">
        <v>989</v>
      </c>
      <c r="H574">
        <v>1</v>
      </c>
      <c r="I574" t="s">
        <v>593</v>
      </c>
      <c r="J574">
        <v>2010106</v>
      </c>
      <c r="K574" t="s">
        <v>990</v>
      </c>
      <c r="L574">
        <v>200000</v>
      </c>
      <c r="M574" t="s">
        <v>32</v>
      </c>
      <c r="O574" s="66">
        <v>12047.8</v>
      </c>
      <c r="P574" s="66">
        <v>9613.14</v>
      </c>
      <c r="Q574" t="s">
        <v>414</v>
      </c>
      <c r="R574" t="s">
        <v>585</v>
      </c>
      <c r="S574" t="e">
        <f>VLOOKUP(B574,中介结果明细表!$B$4:$E$6,8,FALSE)</f>
        <v>#N/A</v>
      </c>
    </row>
    <row r="575" hidden="1" spans="1:19">
      <c r="A575">
        <v>1235</v>
      </c>
      <c r="B575" s="67">
        <v>21000000484</v>
      </c>
      <c r="C575" t="s">
        <v>987</v>
      </c>
      <c r="D575" t="s">
        <v>988</v>
      </c>
      <c r="E575" t="s">
        <v>988</v>
      </c>
      <c r="F575" t="s">
        <v>989</v>
      </c>
      <c r="G575" t="s">
        <v>989</v>
      </c>
      <c r="H575">
        <v>1</v>
      </c>
      <c r="I575" t="s">
        <v>593</v>
      </c>
      <c r="J575">
        <v>2010106</v>
      </c>
      <c r="K575" t="s">
        <v>990</v>
      </c>
      <c r="L575">
        <v>200000</v>
      </c>
      <c r="M575" t="s">
        <v>32</v>
      </c>
      <c r="O575" s="66">
        <v>12047.8</v>
      </c>
      <c r="P575" s="66">
        <v>9613.14</v>
      </c>
      <c r="Q575" t="s">
        <v>414</v>
      </c>
      <c r="R575" t="s">
        <v>585</v>
      </c>
      <c r="S575" t="e">
        <f>VLOOKUP(B575,中介结果明细表!$B$4:$E$6,8,FALSE)</f>
        <v>#N/A</v>
      </c>
    </row>
    <row r="576" hidden="1" spans="1:19">
      <c r="A576">
        <v>1235</v>
      </c>
      <c r="B576" s="67">
        <v>21000000485</v>
      </c>
      <c r="C576" t="s">
        <v>366</v>
      </c>
      <c r="D576" t="s">
        <v>992</v>
      </c>
      <c r="E576" t="s">
        <v>992</v>
      </c>
      <c r="F576" t="s">
        <v>982</v>
      </c>
      <c r="G576" t="s">
        <v>982</v>
      </c>
      <c r="H576">
        <v>1</v>
      </c>
      <c r="I576" t="s">
        <v>593</v>
      </c>
      <c r="J576">
        <v>2201002</v>
      </c>
      <c r="K576" t="s">
        <v>993</v>
      </c>
      <c r="L576">
        <v>200000</v>
      </c>
      <c r="M576" t="s">
        <v>32</v>
      </c>
      <c r="O576" s="66">
        <v>2745</v>
      </c>
      <c r="P576" s="66">
        <v>2301.22</v>
      </c>
      <c r="Q576" t="s">
        <v>414</v>
      </c>
      <c r="R576" t="s">
        <v>916</v>
      </c>
      <c r="S576" t="e">
        <f>VLOOKUP(B576,中介结果明细表!$B$4:$E$6,8,FALSE)</f>
        <v>#N/A</v>
      </c>
    </row>
    <row r="577" hidden="1" spans="1:19">
      <c r="A577">
        <v>1235</v>
      </c>
      <c r="B577" s="67">
        <v>21000000486</v>
      </c>
      <c r="C577" t="s">
        <v>366</v>
      </c>
      <c r="D577" t="s">
        <v>994</v>
      </c>
      <c r="E577" t="s">
        <v>994</v>
      </c>
      <c r="F577" t="s">
        <v>982</v>
      </c>
      <c r="G577" t="s">
        <v>982</v>
      </c>
      <c r="H577">
        <v>1</v>
      </c>
      <c r="I577" t="s">
        <v>593</v>
      </c>
      <c r="J577">
        <v>2201002</v>
      </c>
      <c r="K577" t="s">
        <v>993</v>
      </c>
      <c r="L577">
        <v>200000</v>
      </c>
      <c r="M577" t="s">
        <v>32</v>
      </c>
      <c r="O577" s="66">
        <v>2745</v>
      </c>
      <c r="P577" s="66">
        <v>2301.22</v>
      </c>
      <c r="Q577" t="s">
        <v>414</v>
      </c>
      <c r="R577" t="s">
        <v>916</v>
      </c>
      <c r="S577" t="e">
        <f>VLOOKUP(B577,中介结果明细表!$B$4:$E$6,8,FALSE)</f>
        <v>#N/A</v>
      </c>
    </row>
    <row r="578" hidden="1" spans="1:19">
      <c r="A578">
        <v>1235</v>
      </c>
      <c r="B578" s="67">
        <v>21000000487</v>
      </c>
      <c r="C578" t="s">
        <v>366</v>
      </c>
      <c r="D578" t="s">
        <v>994</v>
      </c>
      <c r="E578" t="s">
        <v>994</v>
      </c>
      <c r="F578" t="s">
        <v>982</v>
      </c>
      <c r="G578" t="s">
        <v>982</v>
      </c>
      <c r="H578">
        <v>1</v>
      </c>
      <c r="I578" t="s">
        <v>593</v>
      </c>
      <c r="J578">
        <v>2201002</v>
      </c>
      <c r="K578" t="s">
        <v>993</v>
      </c>
      <c r="L578">
        <v>200000</v>
      </c>
      <c r="M578" t="s">
        <v>32</v>
      </c>
      <c r="O578" s="66">
        <v>2745</v>
      </c>
      <c r="P578" s="66">
        <v>2301.22</v>
      </c>
      <c r="Q578" t="s">
        <v>414</v>
      </c>
      <c r="R578" t="s">
        <v>916</v>
      </c>
      <c r="S578" t="e">
        <f>VLOOKUP(B578,中介结果明细表!$B$4:$E$6,8,FALSE)</f>
        <v>#N/A</v>
      </c>
    </row>
    <row r="579" hidden="1" spans="1:19">
      <c r="A579">
        <v>1235</v>
      </c>
      <c r="B579" s="67">
        <v>21000000488</v>
      </c>
      <c r="C579" t="s">
        <v>366</v>
      </c>
      <c r="D579" t="s">
        <v>995</v>
      </c>
      <c r="E579" t="s">
        <v>995</v>
      </c>
      <c r="F579" t="s">
        <v>982</v>
      </c>
      <c r="G579" t="s">
        <v>982</v>
      </c>
      <c r="H579">
        <v>1</v>
      </c>
      <c r="I579" t="s">
        <v>593</v>
      </c>
      <c r="J579">
        <v>2201002</v>
      </c>
      <c r="L579">
        <v>200000</v>
      </c>
      <c r="M579" t="s">
        <v>32</v>
      </c>
      <c r="O579" s="66">
        <v>2745</v>
      </c>
      <c r="P579" s="66">
        <v>2301.22</v>
      </c>
      <c r="Q579" t="s">
        <v>414</v>
      </c>
      <c r="R579" t="s">
        <v>585</v>
      </c>
      <c r="S579" t="e">
        <f>VLOOKUP(B579,中介结果明细表!$B$4:$E$6,8,FALSE)</f>
        <v>#N/A</v>
      </c>
    </row>
    <row r="580" hidden="1" spans="1:19">
      <c r="A580">
        <v>1235</v>
      </c>
      <c r="B580" s="67">
        <v>21000000489</v>
      </c>
      <c r="C580" t="s">
        <v>366</v>
      </c>
      <c r="D580" t="s">
        <v>994</v>
      </c>
      <c r="E580" t="s">
        <v>994</v>
      </c>
      <c r="F580" t="s">
        <v>982</v>
      </c>
      <c r="G580" t="s">
        <v>982</v>
      </c>
      <c r="H580">
        <v>1</v>
      </c>
      <c r="I580" t="s">
        <v>593</v>
      </c>
      <c r="J580">
        <v>2201002</v>
      </c>
      <c r="K580" t="s">
        <v>993</v>
      </c>
      <c r="L580">
        <v>200000</v>
      </c>
      <c r="M580" t="s">
        <v>32</v>
      </c>
      <c r="O580" s="66">
        <v>2745</v>
      </c>
      <c r="P580" s="66">
        <v>2301.22</v>
      </c>
      <c r="Q580" t="s">
        <v>414</v>
      </c>
      <c r="R580" t="s">
        <v>916</v>
      </c>
      <c r="S580" t="e">
        <f>VLOOKUP(B580,中介结果明细表!$B$4:$E$6,8,FALSE)</f>
        <v>#N/A</v>
      </c>
    </row>
    <row r="581" hidden="1" spans="1:19">
      <c r="A581">
        <v>1235</v>
      </c>
      <c r="B581" s="67">
        <v>21000000490</v>
      </c>
      <c r="C581" t="s">
        <v>366</v>
      </c>
      <c r="D581" t="s">
        <v>995</v>
      </c>
      <c r="E581" t="s">
        <v>995</v>
      </c>
      <c r="F581" t="s">
        <v>982</v>
      </c>
      <c r="G581" t="s">
        <v>982</v>
      </c>
      <c r="H581">
        <v>1</v>
      </c>
      <c r="I581" t="s">
        <v>593</v>
      </c>
      <c r="J581">
        <v>2201002</v>
      </c>
      <c r="L581">
        <v>200000</v>
      </c>
      <c r="M581" t="s">
        <v>32</v>
      </c>
      <c r="O581" s="66">
        <v>2745</v>
      </c>
      <c r="P581" s="66">
        <v>2301.22</v>
      </c>
      <c r="Q581" t="s">
        <v>414</v>
      </c>
      <c r="R581" t="s">
        <v>585</v>
      </c>
      <c r="S581" t="e">
        <f>VLOOKUP(B581,中介结果明细表!$B$4:$E$6,8,FALSE)</f>
        <v>#N/A</v>
      </c>
    </row>
    <row r="582" hidden="1" spans="1:19">
      <c r="A582">
        <v>1235</v>
      </c>
      <c r="B582" s="67">
        <v>21000000491</v>
      </c>
      <c r="C582" t="s">
        <v>366</v>
      </c>
      <c r="D582" t="s">
        <v>994</v>
      </c>
      <c r="E582" t="s">
        <v>994</v>
      </c>
      <c r="F582" t="s">
        <v>982</v>
      </c>
      <c r="G582" t="s">
        <v>982</v>
      </c>
      <c r="H582">
        <v>1</v>
      </c>
      <c r="I582" t="s">
        <v>593</v>
      </c>
      <c r="J582">
        <v>2201002</v>
      </c>
      <c r="K582" t="s">
        <v>993</v>
      </c>
      <c r="L582">
        <v>200000</v>
      </c>
      <c r="M582" t="s">
        <v>32</v>
      </c>
      <c r="O582" s="66">
        <v>2745</v>
      </c>
      <c r="P582" s="66">
        <v>2301.22</v>
      </c>
      <c r="Q582" t="s">
        <v>414</v>
      </c>
      <c r="R582" t="s">
        <v>916</v>
      </c>
      <c r="S582" t="e">
        <f>VLOOKUP(B582,中介结果明细表!$B$4:$E$6,8,FALSE)</f>
        <v>#N/A</v>
      </c>
    </row>
    <row r="583" hidden="1" spans="1:19">
      <c r="A583">
        <v>1235</v>
      </c>
      <c r="B583" s="67">
        <v>21000000492</v>
      </c>
      <c r="C583" t="s">
        <v>366</v>
      </c>
      <c r="D583" t="s">
        <v>995</v>
      </c>
      <c r="E583" t="s">
        <v>995</v>
      </c>
      <c r="F583" t="s">
        <v>982</v>
      </c>
      <c r="G583" t="s">
        <v>982</v>
      </c>
      <c r="H583">
        <v>1</v>
      </c>
      <c r="I583" t="s">
        <v>593</v>
      </c>
      <c r="J583">
        <v>2201002</v>
      </c>
      <c r="L583">
        <v>200000</v>
      </c>
      <c r="M583" t="s">
        <v>32</v>
      </c>
      <c r="O583" s="66">
        <v>2745</v>
      </c>
      <c r="P583" s="66">
        <v>2301.22</v>
      </c>
      <c r="Q583" t="s">
        <v>414</v>
      </c>
      <c r="R583" t="s">
        <v>585</v>
      </c>
      <c r="S583" t="e">
        <f>VLOOKUP(B583,中介结果明细表!$B$4:$E$6,8,FALSE)</f>
        <v>#N/A</v>
      </c>
    </row>
    <row r="584" hidden="1" spans="1:19">
      <c r="A584">
        <v>1235</v>
      </c>
      <c r="B584" s="67">
        <v>21000000493</v>
      </c>
      <c r="C584" t="s">
        <v>366</v>
      </c>
      <c r="D584" t="s">
        <v>994</v>
      </c>
      <c r="E584" t="s">
        <v>994</v>
      </c>
      <c r="F584" t="s">
        <v>982</v>
      </c>
      <c r="G584" t="s">
        <v>982</v>
      </c>
      <c r="H584">
        <v>1</v>
      </c>
      <c r="I584" t="s">
        <v>593</v>
      </c>
      <c r="J584">
        <v>2201002</v>
      </c>
      <c r="K584" t="s">
        <v>993</v>
      </c>
      <c r="L584">
        <v>200000</v>
      </c>
      <c r="M584" t="s">
        <v>32</v>
      </c>
      <c r="O584" s="66">
        <v>2745</v>
      </c>
      <c r="P584" s="66">
        <v>2301.22</v>
      </c>
      <c r="Q584" t="s">
        <v>414</v>
      </c>
      <c r="R584" t="s">
        <v>916</v>
      </c>
      <c r="S584" t="e">
        <f>VLOOKUP(B584,中介结果明细表!$B$4:$E$6,8,FALSE)</f>
        <v>#N/A</v>
      </c>
    </row>
    <row r="585" hidden="1" spans="1:19">
      <c r="A585">
        <v>1235</v>
      </c>
      <c r="B585" s="67">
        <v>21000000494</v>
      </c>
      <c r="C585" t="s">
        <v>366</v>
      </c>
      <c r="D585" t="s">
        <v>995</v>
      </c>
      <c r="E585" t="s">
        <v>995</v>
      </c>
      <c r="F585" t="s">
        <v>982</v>
      </c>
      <c r="G585" t="s">
        <v>982</v>
      </c>
      <c r="H585">
        <v>1</v>
      </c>
      <c r="I585" t="s">
        <v>593</v>
      </c>
      <c r="J585">
        <v>2201002</v>
      </c>
      <c r="L585">
        <v>200000</v>
      </c>
      <c r="M585" t="s">
        <v>32</v>
      </c>
      <c r="O585" s="66">
        <v>2745</v>
      </c>
      <c r="P585" s="66">
        <v>2301.22</v>
      </c>
      <c r="Q585" t="s">
        <v>414</v>
      </c>
      <c r="R585" t="s">
        <v>585</v>
      </c>
      <c r="S585" t="e">
        <f>VLOOKUP(B585,中介结果明细表!$B$4:$E$6,8,FALSE)</f>
        <v>#N/A</v>
      </c>
    </row>
    <row r="586" hidden="1" spans="1:19">
      <c r="A586">
        <v>1235</v>
      </c>
      <c r="B586" s="67">
        <v>21000000495</v>
      </c>
      <c r="C586" t="s">
        <v>366</v>
      </c>
      <c r="D586" t="s">
        <v>995</v>
      </c>
      <c r="E586" t="s">
        <v>995</v>
      </c>
      <c r="F586" t="s">
        <v>982</v>
      </c>
      <c r="G586" t="s">
        <v>982</v>
      </c>
      <c r="H586">
        <v>1</v>
      </c>
      <c r="I586" t="s">
        <v>593</v>
      </c>
      <c r="J586">
        <v>2201002</v>
      </c>
      <c r="L586">
        <v>200000</v>
      </c>
      <c r="M586" t="s">
        <v>32</v>
      </c>
      <c r="O586" s="66">
        <v>2745</v>
      </c>
      <c r="P586" s="66">
        <v>2301.22</v>
      </c>
      <c r="Q586" t="s">
        <v>414</v>
      </c>
      <c r="R586" t="s">
        <v>585</v>
      </c>
      <c r="S586" t="e">
        <f>VLOOKUP(B586,中介结果明细表!$B$4:$E$6,8,FALSE)</f>
        <v>#N/A</v>
      </c>
    </row>
    <row r="587" hidden="1" spans="1:19">
      <c r="A587">
        <v>1235</v>
      </c>
      <c r="B587" s="67">
        <v>21000000496</v>
      </c>
      <c r="C587" t="s">
        <v>120</v>
      </c>
      <c r="D587" t="s">
        <v>996</v>
      </c>
      <c r="E587" t="s">
        <v>996</v>
      </c>
      <c r="F587" t="s">
        <v>997</v>
      </c>
      <c r="G587" t="s">
        <v>997</v>
      </c>
      <c r="H587">
        <v>1</v>
      </c>
      <c r="I587" t="s">
        <v>593</v>
      </c>
      <c r="J587">
        <v>2010104</v>
      </c>
      <c r="L587">
        <v>200000</v>
      </c>
      <c r="M587" t="s">
        <v>32</v>
      </c>
      <c r="O587" s="66">
        <v>7018</v>
      </c>
      <c r="P587" s="66">
        <v>5599.78</v>
      </c>
      <c r="Q587" t="s">
        <v>414</v>
      </c>
      <c r="R587" t="s">
        <v>617</v>
      </c>
      <c r="S587" t="e">
        <f>VLOOKUP(B587,中介结果明细表!$B$4:$E$6,8,FALSE)</f>
        <v>#N/A</v>
      </c>
    </row>
    <row r="588" hidden="1" spans="1:19">
      <c r="A588">
        <v>1235</v>
      </c>
      <c r="B588" s="67">
        <v>21000000497</v>
      </c>
      <c r="C588" t="s">
        <v>97</v>
      </c>
      <c r="D588" t="s">
        <v>998</v>
      </c>
      <c r="E588" t="s">
        <v>998</v>
      </c>
      <c r="F588" t="s">
        <v>997</v>
      </c>
      <c r="G588" t="s">
        <v>997</v>
      </c>
      <c r="H588">
        <v>1</v>
      </c>
      <c r="I588" t="s">
        <v>593</v>
      </c>
      <c r="J588">
        <v>2010601</v>
      </c>
      <c r="L588">
        <v>200000</v>
      </c>
      <c r="M588" t="s">
        <v>32</v>
      </c>
      <c r="O588" s="66">
        <v>7292</v>
      </c>
      <c r="P588" s="66">
        <v>5818.41</v>
      </c>
      <c r="Q588" t="s">
        <v>414</v>
      </c>
      <c r="R588" t="s">
        <v>605</v>
      </c>
      <c r="S588" t="e">
        <f>VLOOKUP(B588,中介结果明细表!$B$4:$E$6,8,FALSE)</f>
        <v>#N/A</v>
      </c>
    </row>
    <row r="589" hidden="1" spans="1:19">
      <c r="A589">
        <v>1235</v>
      </c>
      <c r="B589" s="67">
        <v>21000000498</v>
      </c>
      <c r="C589" t="s">
        <v>97</v>
      </c>
      <c r="D589" t="s">
        <v>999</v>
      </c>
      <c r="E589" t="s">
        <v>998</v>
      </c>
      <c r="F589" t="s">
        <v>997</v>
      </c>
      <c r="G589" t="s">
        <v>997</v>
      </c>
      <c r="H589">
        <v>1</v>
      </c>
      <c r="I589" t="s">
        <v>593</v>
      </c>
      <c r="J589">
        <v>2010601</v>
      </c>
      <c r="L589">
        <v>200000</v>
      </c>
      <c r="M589" t="s">
        <v>32</v>
      </c>
      <c r="O589" s="66">
        <v>7292</v>
      </c>
      <c r="P589" s="66">
        <v>5818.41</v>
      </c>
      <c r="Q589" t="s">
        <v>414</v>
      </c>
      <c r="R589" t="s">
        <v>605</v>
      </c>
      <c r="S589" t="e">
        <f>VLOOKUP(B589,中介结果明细表!$B$4:$E$6,8,FALSE)</f>
        <v>#N/A</v>
      </c>
    </row>
    <row r="590" hidden="1" spans="1:19">
      <c r="A590">
        <v>1235</v>
      </c>
      <c r="B590" s="67">
        <v>21000000499</v>
      </c>
      <c r="C590" t="s">
        <v>97</v>
      </c>
      <c r="D590" t="s">
        <v>1000</v>
      </c>
      <c r="E590" t="s">
        <v>1001</v>
      </c>
      <c r="F590" t="s">
        <v>997</v>
      </c>
      <c r="G590" t="s">
        <v>997</v>
      </c>
      <c r="H590">
        <v>1</v>
      </c>
      <c r="I590" t="s">
        <v>593</v>
      </c>
      <c r="J590">
        <v>2010601</v>
      </c>
      <c r="L590">
        <v>200000</v>
      </c>
      <c r="M590" t="s">
        <v>32</v>
      </c>
      <c r="O590" s="66">
        <v>13782</v>
      </c>
      <c r="P590" s="66">
        <v>10996.89</v>
      </c>
      <c r="Q590" t="s">
        <v>414</v>
      </c>
      <c r="R590" t="s">
        <v>440</v>
      </c>
      <c r="S590" t="e">
        <f>VLOOKUP(B590,中介结果明细表!$B$4:$E$6,8,FALSE)</f>
        <v>#N/A</v>
      </c>
    </row>
    <row r="591" hidden="1" spans="1:19">
      <c r="A591">
        <v>1235</v>
      </c>
      <c r="B591" s="67">
        <v>21000000500</v>
      </c>
      <c r="C591" t="s">
        <v>97</v>
      </c>
      <c r="D591" t="s">
        <v>1001</v>
      </c>
      <c r="E591" t="s">
        <v>1001</v>
      </c>
      <c r="F591" t="s">
        <v>997</v>
      </c>
      <c r="G591" t="s">
        <v>997</v>
      </c>
      <c r="H591">
        <v>1</v>
      </c>
      <c r="I591" t="s">
        <v>593</v>
      </c>
      <c r="J591">
        <v>2010601</v>
      </c>
      <c r="L591">
        <v>200000</v>
      </c>
      <c r="M591" t="s">
        <v>32</v>
      </c>
      <c r="O591" s="66">
        <v>13782</v>
      </c>
      <c r="P591" s="66">
        <v>10996.89</v>
      </c>
      <c r="Q591" t="s">
        <v>414</v>
      </c>
      <c r="R591" t="s">
        <v>585</v>
      </c>
      <c r="S591" t="e">
        <f>VLOOKUP(B591,中介结果明细表!$B$4:$E$6,8,FALSE)</f>
        <v>#N/A</v>
      </c>
    </row>
    <row r="592" hidden="1" spans="1:19">
      <c r="A592">
        <v>1235</v>
      </c>
      <c r="B592" s="67">
        <v>21000000501</v>
      </c>
      <c r="C592" t="s">
        <v>97</v>
      </c>
      <c r="D592" t="s">
        <v>1002</v>
      </c>
      <c r="E592" t="s">
        <v>1002</v>
      </c>
      <c r="F592" t="s">
        <v>997</v>
      </c>
      <c r="G592" t="s">
        <v>997</v>
      </c>
      <c r="H592">
        <v>1</v>
      </c>
      <c r="I592" t="s">
        <v>593</v>
      </c>
      <c r="J592">
        <v>2010601</v>
      </c>
      <c r="L592">
        <v>200000</v>
      </c>
      <c r="M592" t="s">
        <v>32</v>
      </c>
      <c r="O592" s="66">
        <v>5053</v>
      </c>
      <c r="P592" s="66">
        <v>4031.87</v>
      </c>
      <c r="Q592" t="s">
        <v>414</v>
      </c>
      <c r="R592" t="s">
        <v>859</v>
      </c>
      <c r="S592" t="e">
        <f>VLOOKUP(B592,中介结果明细表!$B$4:$E$6,8,FALSE)</f>
        <v>#N/A</v>
      </c>
    </row>
    <row r="593" hidden="1" spans="1:19">
      <c r="A593">
        <v>1235</v>
      </c>
      <c r="B593" s="67">
        <v>21000000502</v>
      </c>
      <c r="C593" t="s">
        <v>97</v>
      </c>
      <c r="D593" t="s">
        <v>1002</v>
      </c>
      <c r="E593" t="s">
        <v>1002</v>
      </c>
      <c r="F593" t="s">
        <v>997</v>
      </c>
      <c r="G593" t="s">
        <v>997</v>
      </c>
      <c r="H593">
        <v>1</v>
      </c>
      <c r="I593" t="s">
        <v>593</v>
      </c>
      <c r="J593">
        <v>2010601</v>
      </c>
      <c r="L593">
        <v>200000</v>
      </c>
      <c r="M593" t="s">
        <v>32</v>
      </c>
      <c r="O593" s="66">
        <v>5053</v>
      </c>
      <c r="P593" s="66">
        <v>4031.87</v>
      </c>
      <c r="Q593" t="s">
        <v>414</v>
      </c>
      <c r="R593" t="s">
        <v>642</v>
      </c>
      <c r="S593" t="e">
        <f>VLOOKUP(B593,中介结果明细表!$B$4:$E$6,8,FALSE)</f>
        <v>#N/A</v>
      </c>
    </row>
    <row r="594" hidden="1" spans="1:19">
      <c r="A594">
        <v>1235</v>
      </c>
      <c r="B594" s="67">
        <v>21000000503</v>
      </c>
      <c r="C594" t="s">
        <v>97</v>
      </c>
      <c r="D594" t="s">
        <v>1002</v>
      </c>
      <c r="E594" t="s">
        <v>1002</v>
      </c>
      <c r="F594" t="s">
        <v>997</v>
      </c>
      <c r="G594" t="s">
        <v>997</v>
      </c>
      <c r="H594">
        <v>1</v>
      </c>
      <c r="I594" t="s">
        <v>593</v>
      </c>
      <c r="J594">
        <v>2010601</v>
      </c>
      <c r="L594">
        <v>200000</v>
      </c>
      <c r="M594" t="s">
        <v>32</v>
      </c>
      <c r="O594" s="66">
        <v>5053</v>
      </c>
      <c r="P594" s="66">
        <v>4031.87</v>
      </c>
      <c r="Q594" t="s">
        <v>414</v>
      </c>
      <c r="R594" t="s">
        <v>642</v>
      </c>
      <c r="S594" t="e">
        <f>VLOOKUP(B594,中介结果明细表!$B$4:$E$6,8,FALSE)</f>
        <v>#N/A</v>
      </c>
    </row>
    <row r="595" hidden="1" spans="1:19">
      <c r="A595">
        <v>1235</v>
      </c>
      <c r="B595" s="67">
        <v>21000000504</v>
      </c>
      <c r="C595" t="s">
        <v>97</v>
      </c>
      <c r="D595" t="s">
        <v>1002</v>
      </c>
      <c r="E595" t="s">
        <v>1002</v>
      </c>
      <c r="F595" t="s">
        <v>997</v>
      </c>
      <c r="G595" t="s">
        <v>997</v>
      </c>
      <c r="H595">
        <v>1</v>
      </c>
      <c r="I595" t="s">
        <v>593</v>
      </c>
      <c r="J595">
        <v>2010601</v>
      </c>
      <c r="L595">
        <v>200000</v>
      </c>
      <c r="M595" t="s">
        <v>32</v>
      </c>
      <c r="O595" s="66">
        <v>5053</v>
      </c>
      <c r="P595" s="66">
        <v>4031.87</v>
      </c>
      <c r="Q595" t="s">
        <v>414</v>
      </c>
      <c r="R595" t="s">
        <v>642</v>
      </c>
      <c r="S595" t="e">
        <f>VLOOKUP(B595,中介结果明细表!$B$4:$E$6,8,FALSE)</f>
        <v>#N/A</v>
      </c>
    </row>
    <row r="596" hidden="1" spans="1:19">
      <c r="A596">
        <v>1235</v>
      </c>
      <c r="B596" s="67">
        <v>21000000505</v>
      </c>
      <c r="C596" t="s">
        <v>97</v>
      </c>
      <c r="D596" t="s">
        <v>1002</v>
      </c>
      <c r="E596" t="s">
        <v>1002</v>
      </c>
      <c r="F596" t="s">
        <v>997</v>
      </c>
      <c r="G596" t="s">
        <v>997</v>
      </c>
      <c r="H596">
        <v>1</v>
      </c>
      <c r="I596" t="s">
        <v>593</v>
      </c>
      <c r="J596">
        <v>2010601</v>
      </c>
      <c r="L596">
        <v>200000</v>
      </c>
      <c r="M596" t="s">
        <v>32</v>
      </c>
      <c r="O596" s="66">
        <v>5053</v>
      </c>
      <c r="P596" s="66">
        <v>4031.87</v>
      </c>
      <c r="Q596" t="s">
        <v>414</v>
      </c>
      <c r="R596" t="s">
        <v>642</v>
      </c>
      <c r="S596" t="e">
        <f>VLOOKUP(B596,中介结果明细表!$B$4:$E$6,8,FALSE)</f>
        <v>#N/A</v>
      </c>
    </row>
    <row r="597" hidden="1" spans="1:19">
      <c r="A597">
        <v>1235</v>
      </c>
      <c r="B597" s="67">
        <v>21000000506</v>
      </c>
      <c r="C597" t="s">
        <v>97</v>
      </c>
      <c r="D597" t="s">
        <v>1003</v>
      </c>
      <c r="E597" t="s">
        <v>1004</v>
      </c>
      <c r="F597" t="s">
        <v>997</v>
      </c>
      <c r="G597" t="s">
        <v>997</v>
      </c>
      <c r="H597">
        <v>1</v>
      </c>
      <c r="I597" t="s">
        <v>593</v>
      </c>
      <c r="J597">
        <v>2010601</v>
      </c>
      <c r="L597">
        <v>200000</v>
      </c>
      <c r="M597" t="s">
        <v>32</v>
      </c>
      <c r="O597" s="66">
        <v>12251</v>
      </c>
      <c r="P597" s="66">
        <v>9775.28</v>
      </c>
      <c r="Q597" t="s">
        <v>414</v>
      </c>
      <c r="R597" t="s">
        <v>605</v>
      </c>
      <c r="S597" t="e">
        <f>VLOOKUP(B597,中介结果明细表!$B$4:$E$6,8,FALSE)</f>
        <v>#N/A</v>
      </c>
    </row>
    <row r="598" hidden="1" spans="1:19">
      <c r="A598">
        <v>1235</v>
      </c>
      <c r="B598" s="67">
        <v>21000000507</v>
      </c>
      <c r="C598" t="s">
        <v>97</v>
      </c>
      <c r="D598" t="s">
        <v>1004</v>
      </c>
      <c r="E598" t="s">
        <v>1004</v>
      </c>
      <c r="F598" t="s">
        <v>997</v>
      </c>
      <c r="G598" t="s">
        <v>997</v>
      </c>
      <c r="H598">
        <v>1</v>
      </c>
      <c r="I598" t="s">
        <v>593</v>
      </c>
      <c r="J598">
        <v>2010601</v>
      </c>
      <c r="L598">
        <v>200000</v>
      </c>
      <c r="M598" t="s">
        <v>32</v>
      </c>
      <c r="O598" s="66">
        <v>12251</v>
      </c>
      <c r="P598" s="66">
        <v>9775.28</v>
      </c>
      <c r="Q598" t="s">
        <v>414</v>
      </c>
      <c r="R598" t="s">
        <v>642</v>
      </c>
      <c r="S598" t="e">
        <f>VLOOKUP(B598,中介结果明细表!$B$4:$E$6,8,FALSE)</f>
        <v>#N/A</v>
      </c>
    </row>
    <row r="599" hidden="1" spans="1:19">
      <c r="A599">
        <v>1235</v>
      </c>
      <c r="B599" s="67">
        <v>21000000508</v>
      </c>
      <c r="C599" t="s">
        <v>97</v>
      </c>
      <c r="D599" t="s">
        <v>1003</v>
      </c>
      <c r="E599" t="s">
        <v>1004</v>
      </c>
      <c r="F599" t="s">
        <v>997</v>
      </c>
      <c r="G599" t="s">
        <v>997</v>
      </c>
      <c r="H599">
        <v>1</v>
      </c>
      <c r="I599" t="s">
        <v>593</v>
      </c>
      <c r="J599">
        <v>2010601</v>
      </c>
      <c r="L599">
        <v>200000</v>
      </c>
      <c r="M599" t="s">
        <v>32</v>
      </c>
      <c r="O599" s="66">
        <v>12251</v>
      </c>
      <c r="P599" s="66">
        <v>9775.28</v>
      </c>
      <c r="Q599" t="s">
        <v>414</v>
      </c>
      <c r="R599" t="s">
        <v>605</v>
      </c>
      <c r="S599" t="e">
        <f>VLOOKUP(B599,中介结果明细表!$B$4:$E$6,8,FALSE)</f>
        <v>#N/A</v>
      </c>
    </row>
    <row r="600" hidden="1" spans="1:19">
      <c r="A600">
        <v>1235</v>
      </c>
      <c r="B600" s="67">
        <v>21000000509</v>
      </c>
      <c r="C600" t="s">
        <v>97</v>
      </c>
      <c r="D600" t="s">
        <v>1004</v>
      </c>
      <c r="E600" t="s">
        <v>1004</v>
      </c>
      <c r="F600" t="s">
        <v>997</v>
      </c>
      <c r="G600" t="s">
        <v>997</v>
      </c>
      <c r="H600">
        <v>1</v>
      </c>
      <c r="I600" t="s">
        <v>593</v>
      </c>
      <c r="J600">
        <v>2010601</v>
      </c>
      <c r="L600">
        <v>200000</v>
      </c>
      <c r="M600" t="s">
        <v>32</v>
      </c>
      <c r="O600" s="66">
        <v>12251</v>
      </c>
      <c r="P600" s="66">
        <v>9775.28</v>
      </c>
      <c r="Q600" t="s">
        <v>414</v>
      </c>
      <c r="R600" t="s">
        <v>613</v>
      </c>
      <c r="S600" t="e">
        <f>VLOOKUP(B600,中介结果明细表!$B$4:$E$6,8,FALSE)</f>
        <v>#N/A</v>
      </c>
    </row>
    <row r="601" hidden="1" spans="1:19">
      <c r="A601">
        <v>1235</v>
      </c>
      <c r="B601" s="67">
        <v>21000000510</v>
      </c>
      <c r="C601" t="s">
        <v>97</v>
      </c>
      <c r="D601" t="s">
        <v>1004</v>
      </c>
      <c r="E601" t="s">
        <v>1004</v>
      </c>
      <c r="F601" t="s">
        <v>997</v>
      </c>
      <c r="G601" t="s">
        <v>997</v>
      </c>
      <c r="H601">
        <v>1</v>
      </c>
      <c r="I601" t="s">
        <v>593</v>
      </c>
      <c r="J601">
        <v>2010601</v>
      </c>
      <c r="L601">
        <v>200000</v>
      </c>
      <c r="M601" t="s">
        <v>32</v>
      </c>
      <c r="O601" s="66">
        <v>12251</v>
      </c>
      <c r="P601" s="66">
        <v>9775.28</v>
      </c>
      <c r="Q601" t="s">
        <v>414</v>
      </c>
      <c r="R601" t="s">
        <v>605</v>
      </c>
      <c r="S601" t="e">
        <f>VLOOKUP(B601,中介结果明细表!$B$4:$E$6,8,FALSE)</f>
        <v>#N/A</v>
      </c>
    </row>
    <row r="602" hidden="1" spans="1:19">
      <c r="A602">
        <v>1235</v>
      </c>
      <c r="B602" s="67">
        <v>21000000511</v>
      </c>
      <c r="C602" t="s">
        <v>97</v>
      </c>
      <c r="D602" t="s">
        <v>1005</v>
      </c>
      <c r="E602" t="s">
        <v>1005</v>
      </c>
      <c r="F602" t="s">
        <v>997</v>
      </c>
      <c r="G602" t="s">
        <v>997</v>
      </c>
      <c r="H602">
        <v>1</v>
      </c>
      <c r="I602" t="s">
        <v>593</v>
      </c>
      <c r="J602">
        <v>2010601</v>
      </c>
      <c r="L602">
        <v>200000</v>
      </c>
      <c r="M602" t="s">
        <v>32</v>
      </c>
      <c r="O602" s="66">
        <v>5879</v>
      </c>
      <c r="P602" s="66">
        <v>4690.95</v>
      </c>
      <c r="Q602" t="s">
        <v>414</v>
      </c>
      <c r="R602" t="s">
        <v>933</v>
      </c>
      <c r="S602" t="e">
        <f>VLOOKUP(B602,中介结果明细表!$B$4:$E$6,8,FALSE)</f>
        <v>#N/A</v>
      </c>
    </row>
    <row r="603" hidden="1" spans="1:19">
      <c r="A603">
        <v>1235</v>
      </c>
      <c r="B603" s="67">
        <v>21000000512</v>
      </c>
      <c r="C603" t="s">
        <v>1006</v>
      </c>
      <c r="D603" t="s">
        <v>1007</v>
      </c>
      <c r="E603" t="s">
        <v>1007</v>
      </c>
      <c r="F603" t="s">
        <v>557</v>
      </c>
      <c r="G603" t="s">
        <v>557</v>
      </c>
      <c r="H603">
        <v>1</v>
      </c>
      <c r="I603" t="s">
        <v>593</v>
      </c>
      <c r="J603">
        <v>22002</v>
      </c>
      <c r="L603">
        <v>200000</v>
      </c>
      <c r="M603" t="s">
        <v>32</v>
      </c>
      <c r="O603" s="66">
        <v>52317</v>
      </c>
      <c r="P603" s="66">
        <v>50202.52</v>
      </c>
      <c r="Q603" t="s">
        <v>414</v>
      </c>
      <c r="R603" t="s">
        <v>424</v>
      </c>
      <c r="S603" t="e">
        <f>VLOOKUP(B603,中介结果明细表!$B$4:$E$6,8,FALSE)</f>
        <v>#N/A</v>
      </c>
    </row>
    <row r="604" hidden="1" spans="1:19">
      <c r="A604">
        <v>1235</v>
      </c>
      <c r="B604" s="67">
        <v>21000000513</v>
      </c>
      <c r="C604" t="s">
        <v>113</v>
      </c>
      <c r="D604" t="s">
        <v>1008</v>
      </c>
      <c r="E604" t="s">
        <v>1009</v>
      </c>
      <c r="F604" t="s">
        <v>557</v>
      </c>
      <c r="G604" t="s">
        <v>557</v>
      </c>
      <c r="H604">
        <v>1</v>
      </c>
      <c r="I604" t="s">
        <v>593</v>
      </c>
      <c r="J604">
        <v>2010104</v>
      </c>
      <c r="L604">
        <v>200000</v>
      </c>
      <c r="M604" t="s">
        <v>32</v>
      </c>
      <c r="O604" s="66">
        <v>7000</v>
      </c>
      <c r="P604" s="66">
        <v>5585.42</v>
      </c>
      <c r="Q604" t="s">
        <v>414</v>
      </c>
      <c r="R604" t="s">
        <v>548</v>
      </c>
      <c r="S604" t="e">
        <f>VLOOKUP(B604,中介结果明细表!$B$4:$E$6,8,FALSE)</f>
        <v>#N/A</v>
      </c>
    </row>
    <row r="605" hidden="1" spans="1:19">
      <c r="A605">
        <v>1235</v>
      </c>
      <c r="B605" s="67">
        <v>21000000514</v>
      </c>
      <c r="C605" t="s">
        <v>866</v>
      </c>
      <c r="D605" t="s">
        <v>1010</v>
      </c>
      <c r="E605" t="s">
        <v>1010</v>
      </c>
      <c r="F605" t="s">
        <v>557</v>
      </c>
      <c r="G605" t="s">
        <v>557</v>
      </c>
      <c r="H605">
        <v>1</v>
      </c>
      <c r="I605" t="s">
        <v>593</v>
      </c>
      <c r="J605">
        <v>2101504</v>
      </c>
      <c r="K605" t="s">
        <v>869</v>
      </c>
      <c r="L605">
        <v>200000</v>
      </c>
      <c r="M605" t="s">
        <v>32</v>
      </c>
      <c r="O605" s="66">
        <v>91607</v>
      </c>
      <c r="P605" s="66">
        <v>85436.25</v>
      </c>
      <c r="Q605" t="s">
        <v>414</v>
      </c>
      <c r="R605" t="s">
        <v>522</v>
      </c>
      <c r="S605" t="e">
        <f>VLOOKUP(B605,中介结果明细表!$B$4:$E$6,8,FALSE)</f>
        <v>#N/A</v>
      </c>
    </row>
    <row r="606" hidden="1" spans="1:19">
      <c r="A606">
        <v>1235</v>
      </c>
      <c r="B606" s="67">
        <v>21000000515</v>
      </c>
      <c r="C606" t="s">
        <v>1011</v>
      </c>
      <c r="D606" t="s">
        <v>1012</v>
      </c>
      <c r="E606" t="s">
        <v>1012</v>
      </c>
      <c r="F606" t="s">
        <v>1013</v>
      </c>
      <c r="G606" t="s">
        <v>1013</v>
      </c>
      <c r="H606">
        <v>1</v>
      </c>
      <c r="I606" t="s">
        <v>593</v>
      </c>
      <c r="J606">
        <v>2010601</v>
      </c>
      <c r="K606" t="s">
        <v>1014</v>
      </c>
      <c r="L606">
        <v>200000</v>
      </c>
      <c r="M606" t="s">
        <v>32</v>
      </c>
      <c r="O606" s="66">
        <v>5053</v>
      </c>
      <c r="P606" s="66">
        <v>4644.55</v>
      </c>
      <c r="Q606" t="s">
        <v>414</v>
      </c>
      <c r="R606" t="s">
        <v>642</v>
      </c>
      <c r="S606" t="e">
        <f>VLOOKUP(B606,中介结果明细表!$B$4:$E$6,8,FALSE)</f>
        <v>#N/A</v>
      </c>
    </row>
    <row r="607" hidden="1" spans="1:19">
      <c r="A607">
        <v>1235</v>
      </c>
      <c r="B607" s="67">
        <v>21000000516</v>
      </c>
      <c r="C607" t="s">
        <v>1011</v>
      </c>
      <c r="D607" t="s">
        <v>1012</v>
      </c>
      <c r="E607" t="s">
        <v>1012</v>
      </c>
      <c r="F607" t="s">
        <v>1013</v>
      </c>
      <c r="G607" t="s">
        <v>1013</v>
      </c>
      <c r="H607">
        <v>1</v>
      </c>
      <c r="I607" t="s">
        <v>593</v>
      </c>
      <c r="J607">
        <v>2010601</v>
      </c>
      <c r="K607" t="s">
        <v>1014</v>
      </c>
      <c r="L607">
        <v>200000</v>
      </c>
      <c r="M607" t="s">
        <v>32</v>
      </c>
      <c r="O607" s="66">
        <v>5053</v>
      </c>
      <c r="P607" s="66">
        <v>4644.55</v>
      </c>
      <c r="Q607" t="s">
        <v>414</v>
      </c>
      <c r="R607" t="s">
        <v>605</v>
      </c>
      <c r="S607" t="e">
        <f>VLOOKUP(B607,中介结果明细表!$B$4:$E$6,8,FALSE)</f>
        <v>#N/A</v>
      </c>
    </row>
    <row r="608" hidden="1" spans="1:19">
      <c r="A608">
        <v>1235</v>
      </c>
      <c r="B608" s="67">
        <v>21000000517</v>
      </c>
      <c r="C608" t="s">
        <v>1011</v>
      </c>
      <c r="D608" t="s">
        <v>1012</v>
      </c>
      <c r="E608" t="s">
        <v>1012</v>
      </c>
      <c r="F608" t="s">
        <v>1013</v>
      </c>
      <c r="G608" t="s">
        <v>1013</v>
      </c>
      <c r="H608">
        <v>1</v>
      </c>
      <c r="I608" t="s">
        <v>593</v>
      </c>
      <c r="J608">
        <v>2010601</v>
      </c>
      <c r="K608" t="s">
        <v>1014</v>
      </c>
      <c r="L608">
        <v>200000</v>
      </c>
      <c r="M608" t="s">
        <v>32</v>
      </c>
      <c r="O608" s="66">
        <v>5053</v>
      </c>
      <c r="P608" s="66">
        <v>4644.55</v>
      </c>
      <c r="Q608" t="s">
        <v>414</v>
      </c>
      <c r="R608" t="s">
        <v>642</v>
      </c>
      <c r="S608" t="e">
        <f>VLOOKUP(B608,中介结果明细表!$B$4:$E$6,8,FALSE)</f>
        <v>#N/A</v>
      </c>
    </row>
    <row r="609" hidden="1" spans="1:19">
      <c r="A609">
        <v>1235</v>
      </c>
      <c r="B609" s="67">
        <v>21000000518</v>
      </c>
      <c r="C609" t="s">
        <v>1011</v>
      </c>
      <c r="D609" t="s">
        <v>1012</v>
      </c>
      <c r="E609" t="s">
        <v>1012</v>
      </c>
      <c r="F609" t="s">
        <v>1013</v>
      </c>
      <c r="G609" t="s">
        <v>1013</v>
      </c>
      <c r="H609">
        <v>1</v>
      </c>
      <c r="I609" t="s">
        <v>593</v>
      </c>
      <c r="J609">
        <v>2010601</v>
      </c>
      <c r="K609" t="s">
        <v>1014</v>
      </c>
      <c r="L609">
        <v>200000</v>
      </c>
      <c r="M609" t="s">
        <v>32</v>
      </c>
      <c r="O609" s="66">
        <v>5053</v>
      </c>
      <c r="P609" s="66">
        <v>4644.55</v>
      </c>
      <c r="Q609" t="s">
        <v>414</v>
      </c>
      <c r="R609" t="s">
        <v>605</v>
      </c>
      <c r="S609" t="e">
        <f>VLOOKUP(B609,中介结果明细表!$B$4:$E$6,8,FALSE)</f>
        <v>#N/A</v>
      </c>
    </row>
    <row r="610" hidden="1" spans="1:19">
      <c r="A610">
        <v>1235</v>
      </c>
      <c r="B610" s="67">
        <v>21000000519</v>
      </c>
      <c r="C610" t="s">
        <v>1011</v>
      </c>
      <c r="D610" t="s">
        <v>1012</v>
      </c>
      <c r="E610" t="s">
        <v>1012</v>
      </c>
      <c r="F610" t="s">
        <v>1013</v>
      </c>
      <c r="G610" t="s">
        <v>1013</v>
      </c>
      <c r="H610">
        <v>1</v>
      </c>
      <c r="I610" t="s">
        <v>593</v>
      </c>
      <c r="J610">
        <v>2010601</v>
      </c>
      <c r="K610" t="s">
        <v>1014</v>
      </c>
      <c r="L610">
        <v>200000</v>
      </c>
      <c r="M610" t="s">
        <v>32</v>
      </c>
      <c r="O610" s="66">
        <v>5053</v>
      </c>
      <c r="P610" s="66">
        <v>4644.55</v>
      </c>
      <c r="Q610" t="s">
        <v>414</v>
      </c>
      <c r="R610" t="s">
        <v>859</v>
      </c>
      <c r="S610" t="e">
        <f>VLOOKUP(B610,中介结果明细表!$B$4:$E$6,8,FALSE)</f>
        <v>#N/A</v>
      </c>
    </row>
    <row r="611" hidden="1" spans="1:19">
      <c r="A611">
        <v>1235</v>
      </c>
      <c r="B611" s="67">
        <v>21000000520</v>
      </c>
      <c r="C611" t="s">
        <v>1015</v>
      </c>
      <c r="D611" t="s">
        <v>1016</v>
      </c>
      <c r="E611" t="s">
        <v>1016</v>
      </c>
      <c r="F611" t="s">
        <v>1013</v>
      </c>
      <c r="G611" t="s">
        <v>1013</v>
      </c>
      <c r="H611">
        <v>1</v>
      </c>
      <c r="I611" t="s">
        <v>593</v>
      </c>
      <c r="J611">
        <v>2010104</v>
      </c>
      <c r="K611" t="s">
        <v>1017</v>
      </c>
      <c r="L611">
        <v>200000</v>
      </c>
      <c r="M611" t="s">
        <v>32</v>
      </c>
      <c r="O611" s="66">
        <v>22213</v>
      </c>
      <c r="P611" s="66">
        <v>20417.45</v>
      </c>
      <c r="Q611" t="s">
        <v>414</v>
      </c>
      <c r="R611" t="s">
        <v>791</v>
      </c>
      <c r="S611" t="e">
        <f>VLOOKUP(B611,中介结果明细表!$B$4:$E$6,8,FALSE)</f>
        <v>#N/A</v>
      </c>
    </row>
    <row r="612" hidden="1" spans="1:19">
      <c r="A612">
        <v>1235</v>
      </c>
      <c r="B612" s="67">
        <v>21000000521</v>
      </c>
      <c r="C612" t="s">
        <v>1018</v>
      </c>
      <c r="D612" t="s">
        <v>1019</v>
      </c>
      <c r="E612" t="s">
        <v>1019</v>
      </c>
      <c r="F612" t="s">
        <v>1020</v>
      </c>
      <c r="G612" t="s">
        <v>1020</v>
      </c>
      <c r="H612">
        <v>1</v>
      </c>
      <c r="I612" t="s">
        <v>593</v>
      </c>
      <c r="J612">
        <v>2010104</v>
      </c>
      <c r="K612" t="s">
        <v>1021</v>
      </c>
      <c r="L612">
        <v>200000</v>
      </c>
      <c r="M612" t="s">
        <v>32</v>
      </c>
      <c r="O612" s="66">
        <v>7930</v>
      </c>
      <c r="P612" s="66">
        <v>7449.24</v>
      </c>
      <c r="Q612" t="s">
        <v>414</v>
      </c>
      <c r="R612" t="s">
        <v>585</v>
      </c>
      <c r="S612" t="e">
        <f>VLOOKUP(B612,中介结果明细表!$B$4:$E$6,8,FALSE)</f>
        <v>#N/A</v>
      </c>
    </row>
    <row r="613" hidden="1" spans="1:19">
      <c r="A613">
        <v>1235</v>
      </c>
      <c r="B613" s="67">
        <v>21000000522</v>
      </c>
      <c r="C613" t="s">
        <v>1018</v>
      </c>
      <c r="D613" t="s">
        <v>1022</v>
      </c>
      <c r="E613" t="s">
        <v>1022</v>
      </c>
      <c r="F613" t="s">
        <v>1023</v>
      </c>
      <c r="G613" t="s">
        <v>1023</v>
      </c>
      <c r="H613">
        <v>1</v>
      </c>
      <c r="I613" t="s">
        <v>593</v>
      </c>
      <c r="J613">
        <v>2010104</v>
      </c>
      <c r="K613" t="s">
        <v>1021</v>
      </c>
      <c r="L613">
        <v>200000</v>
      </c>
      <c r="M613" t="s">
        <v>32</v>
      </c>
      <c r="O613" s="66">
        <v>10984</v>
      </c>
      <c r="P613" s="66">
        <v>10318.09</v>
      </c>
      <c r="Q613" t="s">
        <v>414</v>
      </c>
      <c r="R613" t="s">
        <v>642</v>
      </c>
      <c r="S613" t="e">
        <f>VLOOKUP(B613,中介结果明细表!$B$4:$E$6,8,FALSE)</f>
        <v>#N/A</v>
      </c>
    </row>
    <row r="614" hidden="1" spans="1:19">
      <c r="A614">
        <v>1235</v>
      </c>
      <c r="B614" s="67">
        <v>21000000523</v>
      </c>
      <c r="C614" t="s">
        <v>1015</v>
      </c>
      <c r="D614" t="s">
        <v>1024</v>
      </c>
      <c r="E614" t="s">
        <v>1024</v>
      </c>
      <c r="F614" t="s">
        <v>1023</v>
      </c>
      <c r="G614" t="s">
        <v>1023</v>
      </c>
      <c r="H614">
        <v>1</v>
      </c>
      <c r="I614" t="s">
        <v>593</v>
      </c>
      <c r="J614">
        <v>2010104</v>
      </c>
      <c r="K614" t="s">
        <v>1017</v>
      </c>
      <c r="L614">
        <v>200000</v>
      </c>
      <c r="M614" t="s">
        <v>32</v>
      </c>
      <c r="O614" s="66">
        <v>12625</v>
      </c>
      <c r="P614" s="66">
        <v>11859.61</v>
      </c>
      <c r="Q614" t="s">
        <v>414</v>
      </c>
      <c r="R614" t="s">
        <v>985</v>
      </c>
      <c r="S614" t="e">
        <f>VLOOKUP(B614,中介结果明细表!$B$4:$E$6,8,FALSE)</f>
        <v>#N/A</v>
      </c>
    </row>
    <row r="615" hidden="1" spans="1:19">
      <c r="A615">
        <v>1235</v>
      </c>
      <c r="B615" s="67">
        <v>21000000524</v>
      </c>
      <c r="C615" t="s">
        <v>1025</v>
      </c>
      <c r="D615" t="s">
        <v>1026</v>
      </c>
      <c r="E615" t="s">
        <v>1026</v>
      </c>
      <c r="F615" t="s">
        <v>1023</v>
      </c>
      <c r="G615" t="s">
        <v>1023</v>
      </c>
      <c r="H615">
        <v>1</v>
      </c>
      <c r="I615" t="s">
        <v>593</v>
      </c>
      <c r="J615">
        <v>2010104</v>
      </c>
      <c r="K615" t="s">
        <v>1027</v>
      </c>
      <c r="L615">
        <v>200000</v>
      </c>
      <c r="M615" t="s">
        <v>32</v>
      </c>
      <c r="O615" s="66">
        <v>6563</v>
      </c>
      <c r="P615" s="66">
        <v>6165.12</v>
      </c>
      <c r="Q615" t="s">
        <v>414</v>
      </c>
      <c r="R615" t="s">
        <v>859</v>
      </c>
      <c r="S615" t="e">
        <f>VLOOKUP(B615,中介结果明细表!$B$4:$E$6,8,FALSE)</f>
        <v>#N/A</v>
      </c>
    </row>
    <row r="616" hidden="1" spans="1:19">
      <c r="A616">
        <v>1235</v>
      </c>
      <c r="B616" s="67">
        <v>21000000525</v>
      </c>
      <c r="C616" t="s">
        <v>1018</v>
      </c>
      <c r="D616" t="s">
        <v>1028</v>
      </c>
      <c r="E616" t="s">
        <v>1022</v>
      </c>
      <c r="F616" t="s">
        <v>1023</v>
      </c>
      <c r="G616" t="s">
        <v>1023</v>
      </c>
      <c r="H616">
        <v>1</v>
      </c>
      <c r="I616" t="s">
        <v>593</v>
      </c>
      <c r="J616">
        <v>2010104</v>
      </c>
      <c r="K616" t="s">
        <v>1021</v>
      </c>
      <c r="L616">
        <v>200000</v>
      </c>
      <c r="M616" t="s">
        <v>32</v>
      </c>
      <c r="O616" s="66">
        <v>10984</v>
      </c>
      <c r="P616" s="66">
        <v>10318.09</v>
      </c>
      <c r="Q616" t="s">
        <v>414</v>
      </c>
      <c r="R616" t="s">
        <v>985</v>
      </c>
      <c r="S616" t="e">
        <f>VLOOKUP(B616,中介结果明细表!$B$4:$E$6,8,FALSE)</f>
        <v>#N/A</v>
      </c>
    </row>
    <row r="617" hidden="1" spans="1:19">
      <c r="A617">
        <v>1235</v>
      </c>
      <c r="B617" s="67">
        <v>21000000526</v>
      </c>
      <c r="C617" t="s">
        <v>1018</v>
      </c>
      <c r="D617" t="s">
        <v>1028</v>
      </c>
      <c r="E617" t="s">
        <v>1019</v>
      </c>
      <c r="F617" t="s">
        <v>1020</v>
      </c>
      <c r="G617" t="s">
        <v>1020</v>
      </c>
      <c r="H617">
        <v>1</v>
      </c>
      <c r="I617" t="s">
        <v>593</v>
      </c>
      <c r="J617">
        <v>2010104</v>
      </c>
      <c r="K617" t="s">
        <v>1021</v>
      </c>
      <c r="L617">
        <v>200000</v>
      </c>
      <c r="M617" t="s">
        <v>32</v>
      </c>
      <c r="O617" s="66">
        <v>7930</v>
      </c>
      <c r="P617" s="66">
        <v>7449.24</v>
      </c>
      <c r="Q617" t="s">
        <v>414</v>
      </c>
      <c r="R617" t="s">
        <v>985</v>
      </c>
      <c r="S617" t="e">
        <f>VLOOKUP(B617,中介结果明细表!$B$4:$E$6,8,FALSE)</f>
        <v>#N/A</v>
      </c>
    </row>
    <row r="618" hidden="1" spans="1:19">
      <c r="A618">
        <v>1235</v>
      </c>
      <c r="B618" s="67">
        <v>21000000527</v>
      </c>
      <c r="C618" t="s">
        <v>1025</v>
      </c>
      <c r="D618" t="s">
        <v>1026</v>
      </c>
      <c r="E618" t="s">
        <v>1026</v>
      </c>
      <c r="F618" t="s">
        <v>1023</v>
      </c>
      <c r="G618" t="s">
        <v>1023</v>
      </c>
      <c r="H618">
        <v>1</v>
      </c>
      <c r="I618" t="s">
        <v>593</v>
      </c>
      <c r="J618">
        <v>2010104</v>
      </c>
      <c r="K618" t="s">
        <v>1027</v>
      </c>
      <c r="L618">
        <v>200000</v>
      </c>
      <c r="M618" t="s">
        <v>32</v>
      </c>
      <c r="O618" s="66">
        <v>6563</v>
      </c>
      <c r="P618" s="66">
        <v>6165.12</v>
      </c>
      <c r="Q618" t="s">
        <v>414</v>
      </c>
      <c r="R618" t="s">
        <v>859</v>
      </c>
      <c r="S618" t="e">
        <f>VLOOKUP(B618,中介结果明细表!$B$4:$E$6,8,FALSE)</f>
        <v>#N/A</v>
      </c>
    </row>
    <row r="619" hidden="1" spans="1:19">
      <c r="A619">
        <v>1235</v>
      </c>
      <c r="B619" s="67">
        <v>21000000528</v>
      </c>
      <c r="C619" t="s">
        <v>1018</v>
      </c>
      <c r="D619" t="s">
        <v>1019</v>
      </c>
      <c r="E619" t="s">
        <v>1019</v>
      </c>
      <c r="F619" t="s">
        <v>1020</v>
      </c>
      <c r="G619" t="s">
        <v>1020</v>
      </c>
      <c r="H619">
        <v>1</v>
      </c>
      <c r="I619" t="s">
        <v>593</v>
      </c>
      <c r="J619">
        <v>2010104</v>
      </c>
      <c r="K619" t="s">
        <v>1021</v>
      </c>
      <c r="L619">
        <v>200000</v>
      </c>
      <c r="M619" t="s">
        <v>32</v>
      </c>
      <c r="O619" s="66">
        <v>7930</v>
      </c>
      <c r="P619" s="66">
        <v>7449.24</v>
      </c>
      <c r="Q619" t="s">
        <v>414</v>
      </c>
      <c r="R619" t="s">
        <v>617</v>
      </c>
      <c r="S619" t="e">
        <f>VLOOKUP(B619,中介结果明细表!$B$4:$E$6,8,FALSE)</f>
        <v>#N/A</v>
      </c>
    </row>
    <row r="620" hidden="1" spans="1:19">
      <c r="A620">
        <v>1235</v>
      </c>
      <c r="B620" s="67">
        <v>21000000529</v>
      </c>
      <c r="C620" t="s">
        <v>1025</v>
      </c>
      <c r="D620" t="s">
        <v>1026</v>
      </c>
      <c r="E620" t="s">
        <v>1026</v>
      </c>
      <c r="F620" t="s">
        <v>1023</v>
      </c>
      <c r="G620" t="s">
        <v>1023</v>
      </c>
      <c r="H620">
        <v>1</v>
      </c>
      <c r="I620" t="s">
        <v>593</v>
      </c>
      <c r="J620">
        <v>2010104</v>
      </c>
      <c r="K620" t="s">
        <v>1027</v>
      </c>
      <c r="L620">
        <v>200000</v>
      </c>
      <c r="M620" t="s">
        <v>32</v>
      </c>
      <c r="O620" s="66">
        <v>6563</v>
      </c>
      <c r="P620" s="66">
        <v>6165.12</v>
      </c>
      <c r="Q620" t="s">
        <v>414</v>
      </c>
      <c r="R620" t="s">
        <v>859</v>
      </c>
      <c r="S620" t="e">
        <f>VLOOKUP(B620,中介结果明细表!$B$4:$E$6,8,FALSE)</f>
        <v>#N/A</v>
      </c>
    </row>
    <row r="621" hidden="1" spans="1:19">
      <c r="A621">
        <v>1235</v>
      </c>
      <c r="B621" s="67">
        <v>21000000530</v>
      </c>
      <c r="C621" t="s">
        <v>1018</v>
      </c>
      <c r="D621" t="s">
        <v>1022</v>
      </c>
      <c r="E621" t="s">
        <v>1022</v>
      </c>
      <c r="F621" t="s">
        <v>1023</v>
      </c>
      <c r="G621" t="s">
        <v>1023</v>
      </c>
      <c r="H621">
        <v>1</v>
      </c>
      <c r="I621" t="s">
        <v>593</v>
      </c>
      <c r="J621">
        <v>2010104</v>
      </c>
      <c r="K621" t="s">
        <v>1021</v>
      </c>
      <c r="L621">
        <v>200000</v>
      </c>
      <c r="M621" t="s">
        <v>32</v>
      </c>
      <c r="O621" s="66">
        <v>10984</v>
      </c>
      <c r="P621" s="66">
        <v>10318.09</v>
      </c>
      <c r="Q621" t="s">
        <v>414</v>
      </c>
      <c r="R621" t="s">
        <v>859</v>
      </c>
      <c r="S621" t="e">
        <f>VLOOKUP(B621,中介结果明细表!$B$4:$E$6,8,FALSE)</f>
        <v>#N/A</v>
      </c>
    </row>
    <row r="622" hidden="1" spans="1:19">
      <c r="A622">
        <v>1235</v>
      </c>
      <c r="B622" s="67">
        <v>21000000531</v>
      </c>
      <c r="C622" t="s">
        <v>1018</v>
      </c>
      <c r="D622" t="s">
        <v>1019</v>
      </c>
      <c r="E622" t="s">
        <v>1019</v>
      </c>
      <c r="F622" t="s">
        <v>1020</v>
      </c>
      <c r="G622" t="s">
        <v>1020</v>
      </c>
      <c r="H622">
        <v>1</v>
      </c>
      <c r="I622" t="s">
        <v>593</v>
      </c>
      <c r="J622">
        <v>2010104</v>
      </c>
      <c r="K622" t="s">
        <v>1021</v>
      </c>
      <c r="L622">
        <v>200000</v>
      </c>
      <c r="M622" t="s">
        <v>32</v>
      </c>
      <c r="O622" s="66">
        <v>7930</v>
      </c>
      <c r="P622" s="66">
        <v>7449.24</v>
      </c>
      <c r="Q622" t="s">
        <v>414</v>
      </c>
      <c r="R622" t="s">
        <v>859</v>
      </c>
      <c r="S622" t="e">
        <f>VLOOKUP(B622,中介结果明细表!$B$4:$E$6,8,FALSE)</f>
        <v>#N/A</v>
      </c>
    </row>
    <row r="623" hidden="1" spans="1:19">
      <c r="A623">
        <v>1235</v>
      </c>
      <c r="B623" s="67">
        <v>21000000532</v>
      </c>
      <c r="C623" t="s">
        <v>1025</v>
      </c>
      <c r="D623" t="s">
        <v>1026</v>
      </c>
      <c r="E623" t="s">
        <v>1026</v>
      </c>
      <c r="F623" t="s">
        <v>1023</v>
      </c>
      <c r="G623" t="s">
        <v>1023</v>
      </c>
      <c r="H623">
        <v>1</v>
      </c>
      <c r="I623" t="s">
        <v>593</v>
      </c>
      <c r="J623">
        <v>2010104</v>
      </c>
      <c r="K623" t="s">
        <v>1027</v>
      </c>
      <c r="L623">
        <v>200000</v>
      </c>
      <c r="M623" t="s">
        <v>32</v>
      </c>
      <c r="O623" s="66">
        <v>6563</v>
      </c>
      <c r="P623" s="66">
        <v>6165.12</v>
      </c>
      <c r="Q623" t="s">
        <v>414</v>
      </c>
      <c r="R623" t="s">
        <v>859</v>
      </c>
      <c r="S623" t="e">
        <f>VLOOKUP(B623,中介结果明细表!$B$4:$E$6,8,FALSE)</f>
        <v>#N/A</v>
      </c>
    </row>
    <row r="624" hidden="1" spans="1:19">
      <c r="A624">
        <v>1235</v>
      </c>
      <c r="B624" s="67">
        <v>21000000533</v>
      </c>
      <c r="C624" t="s">
        <v>1029</v>
      </c>
      <c r="D624" t="s">
        <v>1028</v>
      </c>
      <c r="E624" t="s">
        <v>1022</v>
      </c>
      <c r="F624" t="s">
        <v>1023</v>
      </c>
      <c r="G624" t="s">
        <v>1023</v>
      </c>
      <c r="H624">
        <v>1</v>
      </c>
      <c r="I624" t="s">
        <v>593</v>
      </c>
      <c r="J624">
        <v>2010104</v>
      </c>
      <c r="K624" t="s">
        <v>1021</v>
      </c>
      <c r="L624">
        <v>200000</v>
      </c>
      <c r="M624" t="s">
        <v>32</v>
      </c>
      <c r="O624" s="66">
        <v>10984</v>
      </c>
      <c r="P624" s="66">
        <v>10318.09</v>
      </c>
      <c r="Q624" t="s">
        <v>414</v>
      </c>
      <c r="R624" t="s">
        <v>985</v>
      </c>
      <c r="S624" t="e">
        <f>VLOOKUP(B624,中介结果明细表!$B$4:$E$6,8,FALSE)</f>
        <v>#N/A</v>
      </c>
    </row>
    <row r="625" hidden="1" spans="1:19">
      <c r="A625">
        <v>1235</v>
      </c>
      <c r="B625" s="67">
        <v>21000000534</v>
      </c>
      <c r="C625" t="s">
        <v>1018</v>
      </c>
      <c r="D625" t="s">
        <v>1019</v>
      </c>
      <c r="E625" t="s">
        <v>1019</v>
      </c>
      <c r="F625" t="s">
        <v>1020</v>
      </c>
      <c r="G625" t="s">
        <v>1020</v>
      </c>
      <c r="H625">
        <v>1</v>
      </c>
      <c r="I625" t="s">
        <v>593</v>
      </c>
      <c r="J625">
        <v>2010104</v>
      </c>
      <c r="K625" t="s">
        <v>1021</v>
      </c>
      <c r="L625">
        <v>200000</v>
      </c>
      <c r="M625" t="s">
        <v>32</v>
      </c>
      <c r="O625" s="66">
        <v>7930</v>
      </c>
      <c r="P625" s="66">
        <v>7449.24</v>
      </c>
      <c r="Q625" t="s">
        <v>414</v>
      </c>
      <c r="R625" t="s">
        <v>642</v>
      </c>
      <c r="S625" t="e">
        <f>VLOOKUP(B625,中介结果明细表!$B$4:$E$6,8,FALSE)</f>
        <v>#N/A</v>
      </c>
    </row>
    <row r="626" hidden="1" spans="1:19">
      <c r="A626">
        <v>1235</v>
      </c>
      <c r="B626" s="67">
        <v>21000000535</v>
      </c>
      <c r="C626" t="s">
        <v>1025</v>
      </c>
      <c r="D626" t="s">
        <v>1026</v>
      </c>
      <c r="E626" t="s">
        <v>1026</v>
      </c>
      <c r="F626" t="s">
        <v>1023</v>
      </c>
      <c r="G626" t="s">
        <v>1023</v>
      </c>
      <c r="H626">
        <v>1</v>
      </c>
      <c r="I626" t="s">
        <v>593</v>
      </c>
      <c r="J626">
        <v>2010104</v>
      </c>
      <c r="K626" t="s">
        <v>1027</v>
      </c>
      <c r="L626">
        <v>200000</v>
      </c>
      <c r="M626" t="s">
        <v>32</v>
      </c>
      <c r="O626" s="66">
        <v>6563</v>
      </c>
      <c r="P626" s="66">
        <v>6165.12</v>
      </c>
      <c r="Q626" t="s">
        <v>414</v>
      </c>
      <c r="R626" t="s">
        <v>605</v>
      </c>
      <c r="S626" t="e">
        <f>VLOOKUP(B626,中介结果明细表!$B$4:$E$6,8,FALSE)</f>
        <v>#N/A</v>
      </c>
    </row>
    <row r="627" hidden="1" spans="1:19">
      <c r="A627">
        <v>1235</v>
      </c>
      <c r="B627" s="67">
        <v>21000000536</v>
      </c>
      <c r="C627" t="s">
        <v>1018</v>
      </c>
      <c r="D627" t="s">
        <v>1019</v>
      </c>
      <c r="E627" t="s">
        <v>1019</v>
      </c>
      <c r="F627" t="s">
        <v>1020</v>
      </c>
      <c r="G627" t="s">
        <v>1020</v>
      </c>
      <c r="H627">
        <v>1</v>
      </c>
      <c r="I627" t="s">
        <v>593</v>
      </c>
      <c r="J627">
        <v>2010104</v>
      </c>
      <c r="K627" t="s">
        <v>1021</v>
      </c>
      <c r="L627">
        <v>200000</v>
      </c>
      <c r="M627" t="s">
        <v>32</v>
      </c>
      <c r="O627" s="66">
        <v>7930</v>
      </c>
      <c r="P627" s="66">
        <v>7449.24</v>
      </c>
      <c r="Q627" t="s">
        <v>414</v>
      </c>
      <c r="R627" t="s">
        <v>859</v>
      </c>
      <c r="S627" t="e">
        <f>VLOOKUP(B627,中介结果明细表!$B$4:$E$6,8,FALSE)</f>
        <v>#N/A</v>
      </c>
    </row>
    <row r="628" hidden="1" spans="1:19">
      <c r="A628">
        <v>1235</v>
      </c>
      <c r="B628" s="67">
        <v>21000000537</v>
      </c>
      <c r="C628" t="s">
        <v>1030</v>
      </c>
      <c r="D628" t="s">
        <v>1031</v>
      </c>
      <c r="E628" t="s">
        <v>1032</v>
      </c>
      <c r="F628" t="s">
        <v>1023</v>
      </c>
      <c r="G628" t="s">
        <v>1023</v>
      </c>
      <c r="H628">
        <v>1</v>
      </c>
      <c r="I628" t="s">
        <v>593</v>
      </c>
      <c r="J628">
        <v>2010604</v>
      </c>
      <c r="K628" t="s">
        <v>1021</v>
      </c>
      <c r="L628">
        <v>200000</v>
      </c>
      <c r="M628" t="s">
        <v>32</v>
      </c>
      <c r="O628" s="66">
        <v>1367</v>
      </c>
      <c r="P628" s="66">
        <v>1284.13</v>
      </c>
      <c r="Q628" t="s">
        <v>414</v>
      </c>
      <c r="R628" t="s">
        <v>985</v>
      </c>
      <c r="S628" t="e">
        <f>VLOOKUP(B628,中介结果明细表!$B$4:$E$6,8,FALSE)</f>
        <v>#N/A</v>
      </c>
    </row>
    <row r="629" hidden="1" spans="1:19">
      <c r="A629">
        <v>1235</v>
      </c>
      <c r="B629" s="67">
        <v>21000000538</v>
      </c>
      <c r="C629" t="s">
        <v>1025</v>
      </c>
      <c r="D629" t="s">
        <v>1026</v>
      </c>
      <c r="E629" t="s">
        <v>1026</v>
      </c>
      <c r="F629" t="s">
        <v>1023</v>
      </c>
      <c r="G629" t="s">
        <v>1023</v>
      </c>
      <c r="H629">
        <v>1</v>
      </c>
      <c r="I629" t="s">
        <v>593</v>
      </c>
      <c r="J629">
        <v>2010104</v>
      </c>
      <c r="K629" t="s">
        <v>1027</v>
      </c>
      <c r="L629">
        <v>200000</v>
      </c>
      <c r="M629" t="s">
        <v>32</v>
      </c>
      <c r="O629" s="66">
        <v>6563</v>
      </c>
      <c r="P629" s="66">
        <v>6165.12</v>
      </c>
      <c r="Q629" t="s">
        <v>414</v>
      </c>
      <c r="R629" t="s">
        <v>605</v>
      </c>
      <c r="S629" t="e">
        <f>VLOOKUP(B629,中介结果明细表!$B$4:$E$6,8,FALSE)</f>
        <v>#N/A</v>
      </c>
    </row>
    <row r="630" hidden="1" spans="1:19">
      <c r="A630">
        <v>1235</v>
      </c>
      <c r="B630" s="67">
        <v>21000000539</v>
      </c>
      <c r="C630" t="s">
        <v>1018</v>
      </c>
      <c r="D630" t="s">
        <v>1028</v>
      </c>
      <c r="E630" t="s">
        <v>1033</v>
      </c>
      <c r="F630" t="s">
        <v>1020</v>
      </c>
      <c r="G630" t="s">
        <v>1020</v>
      </c>
      <c r="H630">
        <v>1</v>
      </c>
      <c r="I630" t="s">
        <v>593</v>
      </c>
      <c r="J630">
        <v>2010104</v>
      </c>
      <c r="K630" t="s">
        <v>1021</v>
      </c>
      <c r="L630">
        <v>200000</v>
      </c>
      <c r="M630" t="s">
        <v>32</v>
      </c>
      <c r="O630" s="66">
        <v>10984</v>
      </c>
      <c r="P630" s="66">
        <v>10318.09</v>
      </c>
      <c r="Q630" t="s">
        <v>414</v>
      </c>
      <c r="R630" t="s">
        <v>791</v>
      </c>
      <c r="S630" t="e">
        <f>VLOOKUP(B630,中介结果明细表!$B$4:$E$6,8,FALSE)</f>
        <v>#N/A</v>
      </c>
    </row>
    <row r="631" hidden="1" spans="1:19">
      <c r="A631">
        <v>1235</v>
      </c>
      <c r="B631" s="67">
        <v>21000000540</v>
      </c>
      <c r="C631" t="s">
        <v>1030</v>
      </c>
      <c r="D631" t="s">
        <v>1031</v>
      </c>
      <c r="E631" t="s">
        <v>1032</v>
      </c>
      <c r="F631" t="s">
        <v>1023</v>
      </c>
      <c r="G631" t="s">
        <v>1023</v>
      </c>
      <c r="H631">
        <v>1</v>
      </c>
      <c r="I631" t="s">
        <v>593</v>
      </c>
      <c r="J631">
        <v>2010604</v>
      </c>
      <c r="K631" t="s">
        <v>1021</v>
      </c>
      <c r="L631">
        <v>200000</v>
      </c>
      <c r="M631" t="s">
        <v>32</v>
      </c>
      <c r="O631" s="66">
        <v>1367</v>
      </c>
      <c r="P631" s="66">
        <v>1284.13</v>
      </c>
      <c r="Q631" t="s">
        <v>414</v>
      </c>
      <c r="R631" t="s">
        <v>985</v>
      </c>
      <c r="S631" t="e">
        <f>VLOOKUP(B631,中介结果明细表!$B$4:$E$6,8,FALSE)</f>
        <v>#N/A</v>
      </c>
    </row>
    <row r="632" hidden="1" spans="1:19">
      <c r="A632">
        <v>1235</v>
      </c>
      <c r="B632" s="67">
        <v>21000000541</v>
      </c>
      <c r="C632" t="s">
        <v>1025</v>
      </c>
      <c r="D632" t="s">
        <v>1026</v>
      </c>
      <c r="E632" t="s">
        <v>1026</v>
      </c>
      <c r="F632" t="s">
        <v>1023</v>
      </c>
      <c r="G632" t="s">
        <v>1023</v>
      </c>
      <c r="H632">
        <v>1</v>
      </c>
      <c r="I632" t="s">
        <v>593</v>
      </c>
      <c r="J632">
        <v>2010104</v>
      </c>
      <c r="K632" t="s">
        <v>1027</v>
      </c>
      <c r="L632">
        <v>200000</v>
      </c>
      <c r="M632" t="s">
        <v>32</v>
      </c>
      <c r="O632" s="66">
        <v>6563</v>
      </c>
      <c r="P632" s="66">
        <v>6165.12</v>
      </c>
      <c r="Q632" t="s">
        <v>414</v>
      </c>
      <c r="R632" t="s">
        <v>605</v>
      </c>
      <c r="S632" t="e">
        <f>VLOOKUP(B632,中介结果明细表!$B$4:$E$6,8,FALSE)</f>
        <v>#N/A</v>
      </c>
    </row>
    <row r="633" hidden="1" spans="1:19">
      <c r="A633">
        <v>1235</v>
      </c>
      <c r="B633" s="67">
        <v>21000000542</v>
      </c>
      <c r="C633" t="s">
        <v>1030</v>
      </c>
      <c r="D633" t="s">
        <v>1032</v>
      </c>
      <c r="E633" t="s">
        <v>1032</v>
      </c>
      <c r="F633" t="s">
        <v>1023</v>
      </c>
      <c r="G633" t="s">
        <v>1023</v>
      </c>
      <c r="H633">
        <v>1</v>
      </c>
      <c r="I633" t="s">
        <v>593</v>
      </c>
      <c r="J633">
        <v>2010604</v>
      </c>
      <c r="K633" t="s">
        <v>1021</v>
      </c>
      <c r="L633">
        <v>200000</v>
      </c>
      <c r="M633" t="s">
        <v>32</v>
      </c>
      <c r="O633" s="66">
        <v>1367</v>
      </c>
      <c r="P633" s="66">
        <v>1284.13</v>
      </c>
      <c r="Q633" t="s">
        <v>414</v>
      </c>
      <c r="R633" t="s">
        <v>605</v>
      </c>
      <c r="S633" t="e">
        <f>VLOOKUP(B633,中介结果明细表!$B$4:$E$6,8,FALSE)</f>
        <v>#N/A</v>
      </c>
    </row>
    <row r="634" hidden="1" spans="1:19">
      <c r="A634">
        <v>1235</v>
      </c>
      <c r="B634" s="67">
        <v>21000000543</v>
      </c>
      <c r="C634" t="s">
        <v>205</v>
      </c>
      <c r="D634" t="s">
        <v>1034</v>
      </c>
      <c r="E634" t="s">
        <v>1034</v>
      </c>
      <c r="F634" t="s">
        <v>1020</v>
      </c>
      <c r="G634" t="s">
        <v>1020</v>
      </c>
      <c r="H634">
        <v>1</v>
      </c>
      <c r="I634" t="s">
        <v>593</v>
      </c>
      <c r="J634">
        <v>2010601</v>
      </c>
      <c r="K634" t="s">
        <v>1014</v>
      </c>
      <c r="L634">
        <v>200000</v>
      </c>
      <c r="M634" t="s">
        <v>32</v>
      </c>
      <c r="O634" s="66">
        <v>5053</v>
      </c>
      <c r="P634" s="66">
        <v>4746.66</v>
      </c>
      <c r="Q634" t="s">
        <v>414</v>
      </c>
      <c r="R634" t="s">
        <v>585</v>
      </c>
      <c r="S634" t="e">
        <f>VLOOKUP(B634,中介结果明细表!$B$4:$E$6,8,FALSE)</f>
        <v>#N/A</v>
      </c>
    </row>
    <row r="635" hidden="1" spans="1:19">
      <c r="A635">
        <v>1235</v>
      </c>
      <c r="B635" s="67">
        <v>21000000544</v>
      </c>
      <c r="C635" t="s">
        <v>1025</v>
      </c>
      <c r="D635" t="s">
        <v>1026</v>
      </c>
      <c r="E635" t="s">
        <v>1026</v>
      </c>
      <c r="F635" t="s">
        <v>1023</v>
      </c>
      <c r="G635" t="s">
        <v>1023</v>
      </c>
      <c r="H635">
        <v>1</v>
      </c>
      <c r="I635" t="s">
        <v>593</v>
      </c>
      <c r="J635">
        <v>2010104</v>
      </c>
      <c r="K635" t="s">
        <v>1027</v>
      </c>
      <c r="L635">
        <v>200000</v>
      </c>
      <c r="M635" t="s">
        <v>32</v>
      </c>
      <c r="O635" s="66">
        <v>6563</v>
      </c>
      <c r="P635" s="66">
        <v>6165.12</v>
      </c>
      <c r="Q635" t="s">
        <v>414</v>
      </c>
      <c r="R635" t="s">
        <v>605</v>
      </c>
      <c r="S635" t="e">
        <f>VLOOKUP(B635,中介结果明细表!$B$4:$E$6,8,FALSE)</f>
        <v>#N/A</v>
      </c>
    </row>
    <row r="636" hidden="1" spans="1:19">
      <c r="A636">
        <v>1235</v>
      </c>
      <c r="B636" s="67">
        <v>21000000545</v>
      </c>
      <c r="C636" t="s">
        <v>205</v>
      </c>
      <c r="D636" t="s">
        <v>1034</v>
      </c>
      <c r="E636" t="s">
        <v>1034</v>
      </c>
      <c r="F636" t="s">
        <v>1023</v>
      </c>
      <c r="G636" t="s">
        <v>1023</v>
      </c>
      <c r="H636">
        <v>1</v>
      </c>
      <c r="I636" t="s">
        <v>593</v>
      </c>
      <c r="J636">
        <v>2010601</v>
      </c>
      <c r="K636" t="s">
        <v>1035</v>
      </c>
      <c r="L636">
        <v>200000</v>
      </c>
      <c r="M636" t="s">
        <v>32</v>
      </c>
      <c r="O636" s="66">
        <v>5053</v>
      </c>
      <c r="P636" s="66">
        <v>4746.66</v>
      </c>
      <c r="Q636" t="s">
        <v>414</v>
      </c>
      <c r="R636" t="s">
        <v>985</v>
      </c>
      <c r="S636" t="e">
        <f>VLOOKUP(B636,中介结果明细表!$B$4:$E$6,8,FALSE)</f>
        <v>#N/A</v>
      </c>
    </row>
    <row r="637" hidden="1" spans="1:19">
      <c r="A637">
        <v>1235</v>
      </c>
      <c r="B637" s="67">
        <v>21000000546</v>
      </c>
      <c r="C637" t="s">
        <v>205</v>
      </c>
      <c r="D637" t="s">
        <v>1034</v>
      </c>
      <c r="E637" t="s">
        <v>1034</v>
      </c>
      <c r="F637" t="s">
        <v>1020</v>
      </c>
      <c r="G637" t="s">
        <v>1020</v>
      </c>
      <c r="H637">
        <v>1</v>
      </c>
      <c r="I637" t="s">
        <v>593</v>
      </c>
      <c r="J637">
        <v>2010601</v>
      </c>
      <c r="K637" t="s">
        <v>1014</v>
      </c>
      <c r="L637">
        <v>200000</v>
      </c>
      <c r="M637" t="s">
        <v>32</v>
      </c>
      <c r="O637" s="66">
        <v>5053</v>
      </c>
      <c r="P637" s="66">
        <v>4746.66</v>
      </c>
      <c r="Q637" t="s">
        <v>414</v>
      </c>
      <c r="R637" t="s">
        <v>985</v>
      </c>
      <c r="S637" t="e">
        <f>VLOOKUP(B637,中介结果明细表!$B$4:$E$6,8,FALSE)</f>
        <v>#N/A</v>
      </c>
    </row>
    <row r="638" hidden="1" spans="1:19">
      <c r="A638">
        <v>1235</v>
      </c>
      <c r="B638" s="67">
        <v>21000000547</v>
      </c>
      <c r="C638" t="s">
        <v>1015</v>
      </c>
      <c r="D638" t="s">
        <v>1024</v>
      </c>
      <c r="E638" t="s">
        <v>1024</v>
      </c>
      <c r="F638" t="s">
        <v>1023</v>
      </c>
      <c r="G638" t="s">
        <v>1023</v>
      </c>
      <c r="H638">
        <v>1</v>
      </c>
      <c r="I638" t="s">
        <v>593</v>
      </c>
      <c r="J638">
        <v>2010104</v>
      </c>
      <c r="K638" t="s">
        <v>1017</v>
      </c>
      <c r="L638">
        <v>200000</v>
      </c>
      <c r="M638" t="s">
        <v>32</v>
      </c>
      <c r="O638" s="66">
        <v>12625</v>
      </c>
      <c r="P638" s="66">
        <v>11859.61</v>
      </c>
      <c r="Q638" t="s">
        <v>414</v>
      </c>
      <c r="R638" t="s">
        <v>985</v>
      </c>
      <c r="S638" t="e">
        <f>VLOOKUP(B638,中介结果明细表!$B$4:$E$6,8,FALSE)</f>
        <v>#N/A</v>
      </c>
    </row>
    <row r="639" hidden="1" spans="1:19">
      <c r="A639">
        <v>1235</v>
      </c>
      <c r="B639" s="67">
        <v>21000000548</v>
      </c>
      <c r="C639" t="s">
        <v>205</v>
      </c>
      <c r="D639" t="s">
        <v>1034</v>
      </c>
      <c r="E639" t="s">
        <v>1034</v>
      </c>
      <c r="F639" t="s">
        <v>1023</v>
      </c>
      <c r="G639" t="s">
        <v>1023</v>
      </c>
      <c r="H639">
        <v>1</v>
      </c>
      <c r="I639" t="s">
        <v>593</v>
      </c>
      <c r="J639">
        <v>2010601</v>
      </c>
      <c r="K639" t="s">
        <v>1014</v>
      </c>
      <c r="L639">
        <v>200000</v>
      </c>
      <c r="M639" t="s">
        <v>32</v>
      </c>
      <c r="O639" s="66">
        <v>5053</v>
      </c>
      <c r="P639" s="66">
        <v>4746.66</v>
      </c>
      <c r="Q639" t="s">
        <v>414</v>
      </c>
      <c r="R639" t="s">
        <v>859</v>
      </c>
      <c r="S639" t="e">
        <f>VLOOKUP(B639,中介结果明细表!$B$4:$E$6,8,FALSE)</f>
        <v>#N/A</v>
      </c>
    </row>
    <row r="640" hidden="1" spans="1:19">
      <c r="A640">
        <v>1235</v>
      </c>
      <c r="B640" s="67">
        <v>21000000549</v>
      </c>
      <c r="C640" t="s">
        <v>1015</v>
      </c>
      <c r="D640" t="s">
        <v>1024</v>
      </c>
      <c r="E640" t="s">
        <v>1024</v>
      </c>
      <c r="F640" t="s">
        <v>1023</v>
      </c>
      <c r="G640" t="s">
        <v>1023</v>
      </c>
      <c r="H640">
        <v>1</v>
      </c>
      <c r="I640" t="s">
        <v>593</v>
      </c>
      <c r="J640">
        <v>2010104</v>
      </c>
      <c r="K640" t="s">
        <v>1017</v>
      </c>
      <c r="L640">
        <v>200000</v>
      </c>
      <c r="M640" t="s">
        <v>32</v>
      </c>
      <c r="O640" s="66">
        <v>13992</v>
      </c>
      <c r="P640" s="66">
        <v>13143.73</v>
      </c>
      <c r="Q640" t="s">
        <v>414</v>
      </c>
      <c r="R640" t="s">
        <v>985</v>
      </c>
      <c r="S640" t="e">
        <f>VLOOKUP(B640,中介结果明细表!$B$4:$E$6,8,FALSE)</f>
        <v>#N/A</v>
      </c>
    </row>
    <row r="641" hidden="1" spans="1:19">
      <c r="A641">
        <v>1235</v>
      </c>
      <c r="B641" s="67">
        <v>21000000550</v>
      </c>
      <c r="C641" t="s">
        <v>205</v>
      </c>
      <c r="D641" t="s">
        <v>1034</v>
      </c>
      <c r="E641" t="s">
        <v>1034</v>
      </c>
      <c r="F641" t="s">
        <v>1023</v>
      </c>
      <c r="G641" t="s">
        <v>1023</v>
      </c>
      <c r="H641">
        <v>1</v>
      </c>
      <c r="I641" t="s">
        <v>593</v>
      </c>
      <c r="J641">
        <v>2010601</v>
      </c>
      <c r="K641" t="s">
        <v>1014</v>
      </c>
      <c r="L641">
        <v>200000</v>
      </c>
      <c r="M641" t="s">
        <v>32</v>
      </c>
      <c r="O641" s="66">
        <v>5053</v>
      </c>
      <c r="P641" s="66">
        <v>4746.66</v>
      </c>
      <c r="Q641" t="s">
        <v>414</v>
      </c>
      <c r="R641" t="s">
        <v>985</v>
      </c>
      <c r="S641" t="e">
        <f>VLOOKUP(B641,中介结果明细表!$B$4:$E$6,8,FALSE)</f>
        <v>#N/A</v>
      </c>
    </row>
    <row r="642" hidden="1" spans="1:19">
      <c r="A642">
        <v>1235</v>
      </c>
      <c r="B642" s="67">
        <v>21000000551</v>
      </c>
      <c r="C642" t="s">
        <v>1036</v>
      </c>
      <c r="D642" t="s">
        <v>1024</v>
      </c>
      <c r="E642" t="s">
        <v>1024</v>
      </c>
      <c r="F642" t="s">
        <v>1023</v>
      </c>
      <c r="G642" t="s">
        <v>1023</v>
      </c>
      <c r="H642">
        <v>1</v>
      </c>
      <c r="I642" t="s">
        <v>593</v>
      </c>
      <c r="J642">
        <v>2010104</v>
      </c>
      <c r="K642" t="s">
        <v>1017</v>
      </c>
      <c r="L642">
        <v>200000</v>
      </c>
      <c r="M642" t="s">
        <v>32</v>
      </c>
      <c r="O642" s="66">
        <v>12625</v>
      </c>
      <c r="P642" s="66">
        <v>11859.61</v>
      </c>
      <c r="Q642" t="s">
        <v>414</v>
      </c>
      <c r="R642" t="s">
        <v>985</v>
      </c>
      <c r="S642" t="e">
        <f>VLOOKUP(B642,中介结果明细表!$B$4:$E$6,8,FALSE)</f>
        <v>#N/A</v>
      </c>
    </row>
    <row r="643" hidden="1" spans="1:19">
      <c r="A643">
        <v>1235</v>
      </c>
      <c r="B643" s="67">
        <v>21000000552</v>
      </c>
      <c r="C643" t="s">
        <v>205</v>
      </c>
      <c r="D643" t="s">
        <v>1034</v>
      </c>
      <c r="E643" t="s">
        <v>1034</v>
      </c>
      <c r="F643" t="s">
        <v>1023</v>
      </c>
      <c r="G643" t="s">
        <v>1023</v>
      </c>
      <c r="H643">
        <v>1</v>
      </c>
      <c r="I643" t="s">
        <v>593</v>
      </c>
      <c r="J643">
        <v>2010601</v>
      </c>
      <c r="K643" t="s">
        <v>1014</v>
      </c>
      <c r="L643">
        <v>200000</v>
      </c>
      <c r="M643" t="s">
        <v>32</v>
      </c>
      <c r="O643" s="66">
        <v>2219.83</v>
      </c>
      <c r="P643" s="66">
        <v>2085.25</v>
      </c>
      <c r="Q643" t="s">
        <v>414</v>
      </c>
      <c r="R643" t="s">
        <v>642</v>
      </c>
      <c r="S643" t="e">
        <f>VLOOKUP(B643,中介结果明细表!$B$4:$E$6,8,FALSE)</f>
        <v>#N/A</v>
      </c>
    </row>
    <row r="644" hidden="1" spans="1:19">
      <c r="A644">
        <v>1235</v>
      </c>
      <c r="B644" s="67">
        <v>21000000553</v>
      </c>
      <c r="C644" t="s">
        <v>205</v>
      </c>
      <c r="D644" t="s">
        <v>1034</v>
      </c>
      <c r="E644" t="s">
        <v>1034</v>
      </c>
      <c r="F644" t="s">
        <v>1020</v>
      </c>
      <c r="G644" t="s">
        <v>1020</v>
      </c>
      <c r="H644">
        <v>1</v>
      </c>
      <c r="I644" t="s">
        <v>593</v>
      </c>
      <c r="J644">
        <v>2010601</v>
      </c>
      <c r="K644" t="s">
        <v>1014</v>
      </c>
      <c r="L644">
        <v>200000</v>
      </c>
      <c r="M644" t="s">
        <v>32</v>
      </c>
      <c r="O644" s="66">
        <v>5053</v>
      </c>
      <c r="P644" s="66">
        <v>4746.66</v>
      </c>
      <c r="Q644" t="s">
        <v>414</v>
      </c>
      <c r="R644" t="s">
        <v>859</v>
      </c>
      <c r="S644" t="e">
        <f>VLOOKUP(B644,中介结果明细表!$B$4:$E$6,8,FALSE)</f>
        <v>#N/A</v>
      </c>
    </row>
    <row r="645" hidden="1" spans="1:19">
      <c r="A645">
        <v>1235</v>
      </c>
      <c r="B645" s="67">
        <v>21000000554</v>
      </c>
      <c r="C645" t="s">
        <v>1015</v>
      </c>
      <c r="D645" t="s">
        <v>1024</v>
      </c>
      <c r="E645" t="s">
        <v>1024</v>
      </c>
      <c r="F645" t="s">
        <v>1023</v>
      </c>
      <c r="G645" t="s">
        <v>1023</v>
      </c>
      <c r="H645">
        <v>1</v>
      </c>
      <c r="I645" t="s">
        <v>593</v>
      </c>
      <c r="J645">
        <v>2010104</v>
      </c>
      <c r="K645" t="s">
        <v>1017</v>
      </c>
      <c r="L645">
        <v>200000</v>
      </c>
      <c r="M645" t="s">
        <v>32</v>
      </c>
      <c r="O645" s="66">
        <v>12625</v>
      </c>
      <c r="P645" s="66">
        <v>11859.61</v>
      </c>
      <c r="Q645" t="s">
        <v>414</v>
      </c>
      <c r="R645" t="s">
        <v>985</v>
      </c>
      <c r="S645" t="e">
        <f>VLOOKUP(B645,中介结果明细表!$B$4:$E$6,8,FALSE)</f>
        <v>#N/A</v>
      </c>
    </row>
    <row r="646" hidden="1" spans="1:19">
      <c r="A646">
        <v>1235</v>
      </c>
      <c r="B646" s="67">
        <v>21000000555</v>
      </c>
      <c r="C646" t="s">
        <v>1018</v>
      </c>
      <c r="D646" t="s">
        <v>1037</v>
      </c>
      <c r="E646" t="s">
        <v>1037</v>
      </c>
      <c r="F646" t="s">
        <v>1023</v>
      </c>
      <c r="G646" t="s">
        <v>1023</v>
      </c>
      <c r="H646">
        <v>1</v>
      </c>
      <c r="I646" t="s">
        <v>593</v>
      </c>
      <c r="J646">
        <v>2010104</v>
      </c>
      <c r="K646" t="s">
        <v>1021</v>
      </c>
      <c r="L646">
        <v>200000</v>
      </c>
      <c r="M646" t="s">
        <v>32</v>
      </c>
      <c r="O646" s="66">
        <v>7930</v>
      </c>
      <c r="P646" s="66">
        <v>7449.24</v>
      </c>
      <c r="Q646" t="s">
        <v>414</v>
      </c>
      <c r="R646" t="s">
        <v>642</v>
      </c>
      <c r="S646" t="e">
        <f>VLOOKUP(B646,中介结果明细表!$B$4:$E$6,8,FALSE)</f>
        <v>#N/A</v>
      </c>
    </row>
    <row r="647" hidden="1" spans="1:19">
      <c r="A647">
        <v>1235</v>
      </c>
      <c r="B647" s="67">
        <v>21000000556</v>
      </c>
      <c r="C647" t="s">
        <v>205</v>
      </c>
      <c r="D647" t="s">
        <v>1034</v>
      </c>
      <c r="E647" t="s">
        <v>1034</v>
      </c>
      <c r="F647" t="s">
        <v>1020</v>
      </c>
      <c r="G647" t="s">
        <v>1020</v>
      </c>
      <c r="H647">
        <v>1</v>
      </c>
      <c r="I647" t="s">
        <v>593</v>
      </c>
      <c r="J647">
        <v>2010601</v>
      </c>
      <c r="K647" t="s">
        <v>1014</v>
      </c>
      <c r="L647">
        <v>200000</v>
      </c>
      <c r="M647" t="s">
        <v>32</v>
      </c>
      <c r="O647" s="66">
        <v>5053</v>
      </c>
      <c r="P647" s="66">
        <v>4746.66</v>
      </c>
      <c r="Q647" t="s">
        <v>414</v>
      </c>
      <c r="R647" t="s">
        <v>985</v>
      </c>
      <c r="S647" t="e">
        <f>VLOOKUP(B647,中介结果明细表!$B$4:$E$6,8,FALSE)</f>
        <v>#N/A</v>
      </c>
    </row>
    <row r="648" hidden="1" spans="1:19">
      <c r="A648">
        <v>1235</v>
      </c>
      <c r="B648" s="67">
        <v>21000000557</v>
      </c>
      <c r="C648" t="s">
        <v>1015</v>
      </c>
      <c r="D648" t="s">
        <v>1024</v>
      </c>
      <c r="E648" t="s">
        <v>1024</v>
      </c>
      <c r="F648" t="s">
        <v>1023</v>
      </c>
      <c r="G648" t="s">
        <v>1023</v>
      </c>
      <c r="H648">
        <v>1</v>
      </c>
      <c r="I648" t="s">
        <v>593</v>
      </c>
      <c r="J648">
        <v>2010104</v>
      </c>
      <c r="K648" t="s">
        <v>1017</v>
      </c>
      <c r="L648">
        <v>200000</v>
      </c>
      <c r="M648" t="s">
        <v>32</v>
      </c>
      <c r="O648" s="66">
        <v>12625</v>
      </c>
      <c r="P648" s="66">
        <v>11859.61</v>
      </c>
      <c r="Q648" t="s">
        <v>414</v>
      </c>
      <c r="R648" t="s">
        <v>985</v>
      </c>
      <c r="S648" t="e">
        <f>VLOOKUP(B648,中介结果明细表!$B$4:$E$6,8,FALSE)</f>
        <v>#N/A</v>
      </c>
    </row>
    <row r="649" hidden="1" spans="1:19">
      <c r="A649">
        <v>1235</v>
      </c>
      <c r="B649" s="67">
        <v>21000000558</v>
      </c>
      <c r="C649" t="s">
        <v>205</v>
      </c>
      <c r="D649" t="s">
        <v>1038</v>
      </c>
      <c r="E649" t="s">
        <v>1038</v>
      </c>
      <c r="F649" t="s">
        <v>1020</v>
      </c>
      <c r="G649" t="s">
        <v>1020</v>
      </c>
      <c r="H649">
        <v>1</v>
      </c>
      <c r="I649" t="s">
        <v>593</v>
      </c>
      <c r="J649">
        <v>2010601</v>
      </c>
      <c r="K649" t="s">
        <v>1021</v>
      </c>
      <c r="L649">
        <v>200000</v>
      </c>
      <c r="M649" t="s">
        <v>32</v>
      </c>
      <c r="O649" s="66">
        <v>4951</v>
      </c>
      <c r="P649" s="66">
        <v>4650.85</v>
      </c>
      <c r="Q649" t="s">
        <v>414</v>
      </c>
      <c r="R649" t="s">
        <v>617</v>
      </c>
      <c r="S649" t="e">
        <f>VLOOKUP(B649,中介结果明细表!$B$4:$E$6,8,FALSE)</f>
        <v>#N/A</v>
      </c>
    </row>
    <row r="650" hidden="1" spans="1:19">
      <c r="A650">
        <v>1235</v>
      </c>
      <c r="B650" s="67">
        <v>21000000559</v>
      </c>
      <c r="C650" t="s">
        <v>1015</v>
      </c>
      <c r="D650" t="s">
        <v>1024</v>
      </c>
      <c r="E650" t="s">
        <v>1024</v>
      </c>
      <c r="F650" t="s">
        <v>1023</v>
      </c>
      <c r="G650" t="s">
        <v>1023</v>
      </c>
      <c r="H650">
        <v>1</v>
      </c>
      <c r="I650" t="s">
        <v>593</v>
      </c>
      <c r="J650">
        <v>2010104</v>
      </c>
      <c r="K650" t="s">
        <v>1017</v>
      </c>
      <c r="L650">
        <v>200000</v>
      </c>
      <c r="M650" t="s">
        <v>32</v>
      </c>
      <c r="O650" s="66">
        <v>12625</v>
      </c>
      <c r="P650" s="66">
        <v>11859.61</v>
      </c>
      <c r="Q650" t="s">
        <v>414</v>
      </c>
      <c r="R650" t="s">
        <v>642</v>
      </c>
      <c r="S650" t="e">
        <f>VLOOKUP(B650,中介结果明细表!$B$4:$E$6,8,FALSE)</f>
        <v>#N/A</v>
      </c>
    </row>
    <row r="651" hidden="1" spans="1:19">
      <c r="A651">
        <v>1235</v>
      </c>
      <c r="B651" s="67">
        <v>21000000560</v>
      </c>
      <c r="C651" t="s">
        <v>205</v>
      </c>
      <c r="D651" t="s">
        <v>1038</v>
      </c>
      <c r="E651" t="s">
        <v>1038</v>
      </c>
      <c r="F651" t="s">
        <v>1020</v>
      </c>
      <c r="G651" t="s">
        <v>1020</v>
      </c>
      <c r="H651">
        <v>1</v>
      </c>
      <c r="I651" t="s">
        <v>593</v>
      </c>
      <c r="J651">
        <v>2010601</v>
      </c>
      <c r="K651" t="s">
        <v>1021</v>
      </c>
      <c r="L651">
        <v>200000</v>
      </c>
      <c r="M651" t="s">
        <v>32</v>
      </c>
      <c r="O651" s="66">
        <v>4951</v>
      </c>
      <c r="P651" s="66">
        <v>4650.85</v>
      </c>
      <c r="Q651" t="s">
        <v>414</v>
      </c>
      <c r="R651" t="s">
        <v>859</v>
      </c>
      <c r="S651" t="e">
        <f>VLOOKUP(B651,中介结果明细表!$B$4:$E$6,8,FALSE)</f>
        <v>#N/A</v>
      </c>
    </row>
    <row r="652" hidden="1" spans="1:19">
      <c r="A652">
        <v>1235</v>
      </c>
      <c r="B652" s="67">
        <v>21000000561</v>
      </c>
      <c r="C652" t="s">
        <v>1015</v>
      </c>
      <c r="D652" t="s">
        <v>1024</v>
      </c>
      <c r="E652" t="s">
        <v>1024</v>
      </c>
      <c r="F652" t="s">
        <v>1023</v>
      </c>
      <c r="G652" t="s">
        <v>1023</v>
      </c>
      <c r="H652">
        <v>1</v>
      </c>
      <c r="I652" t="s">
        <v>593</v>
      </c>
      <c r="J652">
        <v>2010104</v>
      </c>
      <c r="K652" t="s">
        <v>1017</v>
      </c>
      <c r="L652">
        <v>200000</v>
      </c>
      <c r="M652" t="s">
        <v>32</v>
      </c>
      <c r="O652" s="66">
        <v>12625</v>
      </c>
      <c r="P652" s="66">
        <v>11859.61</v>
      </c>
      <c r="Q652" t="s">
        <v>414</v>
      </c>
      <c r="R652" t="s">
        <v>642</v>
      </c>
      <c r="S652" t="e">
        <f>VLOOKUP(B652,中介结果明细表!$B$4:$E$6,8,FALSE)</f>
        <v>#N/A</v>
      </c>
    </row>
    <row r="653" hidden="1" spans="1:19">
      <c r="A653">
        <v>1235</v>
      </c>
      <c r="B653" s="67">
        <v>21000000562</v>
      </c>
      <c r="C653" t="s">
        <v>205</v>
      </c>
      <c r="D653" t="s">
        <v>1039</v>
      </c>
      <c r="E653" t="s">
        <v>1038</v>
      </c>
      <c r="F653" t="s">
        <v>1020</v>
      </c>
      <c r="G653" t="s">
        <v>1020</v>
      </c>
      <c r="H653">
        <v>1</v>
      </c>
      <c r="I653" t="s">
        <v>593</v>
      </c>
      <c r="J653">
        <v>2010601</v>
      </c>
      <c r="K653" t="s">
        <v>1021</v>
      </c>
      <c r="L653">
        <v>200000</v>
      </c>
      <c r="M653" t="s">
        <v>32</v>
      </c>
      <c r="O653" s="66">
        <v>4951</v>
      </c>
      <c r="P653" s="66">
        <v>4650.85</v>
      </c>
      <c r="Q653" t="s">
        <v>414</v>
      </c>
      <c r="R653" t="s">
        <v>985</v>
      </c>
      <c r="S653" t="e">
        <f>VLOOKUP(B653,中介结果明细表!$B$4:$E$6,8,FALSE)</f>
        <v>#N/A</v>
      </c>
    </row>
    <row r="654" hidden="1" spans="1:19">
      <c r="A654">
        <v>1235</v>
      </c>
      <c r="B654" s="67">
        <v>21000000563</v>
      </c>
      <c r="C654" t="s">
        <v>1015</v>
      </c>
      <c r="D654" t="s">
        <v>1024</v>
      </c>
      <c r="E654" t="s">
        <v>1024</v>
      </c>
      <c r="F654" t="s">
        <v>1023</v>
      </c>
      <c r="G654" t="s">
        <v>1023</v>
      </c>
      <c r="H654">
        <v>1</v>
      </c>
      <c r="I654" t="s">
        <v>593</v>
      </c>
      <c r="J654">
        <v>2010104</v>
      </c>
      <c r="K654" t="s">
        <v>1017</v>
      </c>
      <c r="L654">
        <v>200000</v>
      </c>
      <c r="M654" t="s">
        <v>32</v>
      </c>
      <c r="O654" s="66">
        <v>12625</v>
      </c>
      <c r="P654" s="66">
        <v>11859.61</v>
      </c>
      <c r="Q654" t="s">
        <v>414</v>
      </c>
      <c r="R654" t="s">
        <v>859</v>
      </c>
      <c r="S654" t="e">
        <f>VLOOKUP(B654,中介结果明细表!$B$4:$E$6,8,FALSE)</f>
        <v>#N/A</v>
      </c>
    </row>
    <row r="655" hidden="1" spans="1:19">
      <c r="A655">
        <v>1235</v>
      </c>
      <c r="B655" s="67">
        <v>21000000564</v>
      </c>
      <c r="C655" t="s">
        <v>1015</v>
      </c>
      <c r="D655" t="s">
        <v>1024</v>
      </c>
      <c r="E655" t="s">
        <v>1024</v>
      </c>
      <c r="F655" t="s">
        <v>1023</v>
      </c>
      <c r="G655" t="s">
        <v>1023</v>
      </c>
      <c r="H655">
        <v>1</v>
      </c>
      <c r="I655" t="s">
        <v>593</v>
      </c>
      <c r="J655">
        <v>2010104</v>
      </c>
      <c r="K655" t="s">
        <v>1017</v>
      </c>
      <c r="L655">
        <v>200000</v>
      </c>
      <c r="M655" t="s">
        <v>32</v>
      </c>
      <c r="O655" s="66">
        <v>12625</v>
      </c>
      <c r="P655" s="66">
        <v>11859.61</v>
      </c>
      <c r="Q655" t="s">
        <v>414</v>
      </c>
      <c r="R655" t="s">
        <v>605</v>
      </c>
      <c r="S655" t="e">
        <f>VLOOKUP(B655,中介结果明细表!$B$4:$E$6,8,FALSE)</f>
        <v>#N/A</v>
      </c>
    </row>
    <row r="656" hidden="1" spans="1:19">
      <c r="A656">
        <v>1235</v>
      </c>
      <c r="B656" s="67">
        <v>21000000565</v>
      </c>
      <c r="C656" t="s">
        <v>1015</v>
      </c>
      <c r="D656" t="s">
        <v>1024</v>
      </c>
      <c r="E656" t="s">
        <v>1024</v>
      </c>
      <c r="F656" t="s">
        <v>1023</v>
      </c>
      <c r="G656" t="s">
        <v>1023</v>
      </c>
      <c r="H656">
        <v>1</v>
      </c>
      <c r="I656" t="s">
        <v>593</v>
      </c>
      <c r="J656">
        <v>2010104</v>
      </c>
      <c r="K656" t="s">
        <v>1017</v>
      </c>
      <c r="L656">
        <v>200000</v>
      </c>
      <c r="M656" t="s">
        <v>32</v>
      </c>
      <c r="O656" s="66">
        <v>12625</v>
      </c>
      <c r="P656" s="66">
        <v>11859.61</v>
      </c>
      <c r="Q656" t="s">
        <v>414</v>
      </c>
      <c r="R656" t="s">
        <v>585</v>
      </c>
      <c r="S656" t="e">
        <f>VLOOKUP(B656,中介结果明细表!$B$4:$E$6,8,FALSE)</f>
        <v>#N/A</v>
      </c>
    </row>
    <row r="657" hidden="1" spans="1:19">
      <c r="A657">
        <v>1235</v>
      </c>
      <c r="B657" s="67">
        <v>21000000566</v>
      </c>
      <c r="C657" t="s">
        <v>1015</v>
      </c>
      <c r="D657" t="s">
        <v>1024</v>
      </c>
      <c r="E657" t="s">
        <v>1024</v>
      </c>
      <c r="F657" t="s">
        <v>1023</v>
      </c>
      <c r="G657" t="s">
        <v>1023</v>
      </c>
      <c r="H657">
        <v>1</v>
      </c>
      <c r="I657" t="s">
        <v>593</v>
      </c>
      <c r="J657">
        <v>2010104</v>
      </c>
      <c r="K657" t="s">
        <v>1017</v>
      </c>
      <c r="L657">
        <v>200000</v>
      </c>
      <c r="M657" t="s">
        <v>32</v>
      </c>
      <c r="O657" s="66">
        <v>12625</v>
      </c>
      <c r="P657" s="66">
        <v>11859.61</v>
      </c>
      <c r="Q657" t="s">
        <v>414</v>
      </c>
      <c r="R657" t="s">
        <v>585</v>
      </c>
      <c r="S657" t="e">
        <f>VLOOKUP(B657,中介结果明细表!$B$4:$E$6,8,FALSE)</f>
        <v>#N/A</v>
      </c>
    </row>
    <row r="658" hidden="1" spans="1:19">
      <c r="A658">
        <v>1235</v>
      </c>
      <c r="B658" s="67">
        <v>21000000567</v>
      </c>
      <c r="C658" t="s">
        <v>1036</v>
      </c>
      <c r="D658" t="s">
        <v>1024</v>
      </c>
      <c r="E658" t="s">
        <v>1024</v>
      </c>
      <c r="F658" t="s">
        <v>1023</v>
      </c>
      <c r="G658" t="s">
        <v>1023</v>
      </c>
      <c r="H658">
        <v>1</v>
      </c>
      <c r="I658" t="s">
        <v>593</v>
      </c>
      <c r="J658">
        <v>2010104</v>
      </c>
      <c r="K658" t="s">
        <v>1017</v>
      </c>
      <c r="L658">
        <v>200000</v>
      </c>
      <c r="M658" t="s">
        <v>32</v>
      </c>
      <c r="O658" s="66">
        <v>12625</v>
      </c>
      <c r="P658" s="66">
        <v>11859.61</v>
      </c>
      <c r="Q658" t="s">
        <v>414</v>
      </c>
      <c r="R658" t="s">
        <v>605</v>
      </c>
      <c r="S658" t="e">
        <f>VLOOKUP(B658,中介结果明细表!$B$4:$E$6,8,FALSE)</f>
        <v>#N/A</v>
      </c>
    </row>
    <row r="659" hidden="1" spans="1:19">
      <c r="A659">
        <v>1235</v>
      </c>
      <c r="B659" s="67">
        <v>21000000568</v>
      </c>
      <c r="C659" t="s">
        <v>1036</v>
      </c>
      <c r="D659" t="s">
        <v>1024</v>
      </c>
      <c r="E659" t="s">
        <v>1024</v>
      </c>
      <c r="F659" t="s">
        <v>1023</v>
      </c>
      <c r="G659" t="s">
        <v>1023</v>
      </c>
      <c r="H659">
        <v>1</v>
      </c>
      <c r="I659" t="s">
        <v>593</v>
      </c>
      <c r="J659">
        <v>2010104</v>
      </c>
      <c r="K659" t="s">
        <v>1017</v>
      </c>
      <c r="L659">
        <v>200000</v>
      </c>
      <c r="M659" t="s">
        <v>32</v>
      </c>
      <c r="O659" s="66">
        <v>12625</v>
      </c>
      <c r="P659" s="66">
        <v>11859.61</v>
      </c>
      <c r="Q659" t="s">
        <v>414</v>
      </c>
      <c r="R659" t="s">
        <v>642</v>
      </c>
      <c r="S659" t="e">
        <f>VLOOKUP(B659,中介结果明细表!$B$4:$E$6,8,FALSE)</f>
        <v>#N/A</v>
      </c>
    </row>
    <row r="660" hidden="1" spans="1:19">
      <c r="A660">
        <v>1235</v>
      </c>
      <c r="B660" s="67">
        <v>21000000569</v>
      </c>
      <c r="C660" t="s">
        <v>1036</v>
      </c>
      <c r="D660" t="s">
        <v>1024</v>
      </c>
      <c r="E660" t="s">
        <v>1024</v>
      </c>
      <c r="F660" t="s">
        <v>1023</v>
      </c>
      <c r="G660" t="s">
        <v>1023</v>
      </c>
      <c r="H660">
        <v>1</v>
      </c>
      <c r="I660" t="s">
        <v>593</v>
      </c>
      <c r="J660">
        <v>2010104</v>
      </c>
      <c r="K660" t="s">
        <v>1017</v>
      </c>
      <c r="L660">
        <v>200000</v>
      </c>
      <c r="M660" t="s">
        <v>32</v>
      </c>
      <c r="O660" s="66">
        <v>12625</v>
      </c>
      <c r="P660" s="66">
        <v>11859.61</v>
      </c>
      <c r="Q660" t="s">
        <v>414</v>
      </c>
      <c r="R660" t="s">
        <v>605</v>
      </c>
      <c r="S660" t="e">
        <f>VLOOKUP(B660,中介结果明细表!$B$4:$E$6,8,FALSE)</f>
        <v>#N/A</v>
      </c>
    </row>
    <row r="661" hidden="1" spans="1:19">
      <c r="A661">
        <v>1235</v>
      </c>
      <c r="B661" s="67">
        <v>21000000570</v>
      </c>
      <c r="C661" t="s">
        <v>1029</v>
      </c>
      <c r="D661" t="s">
        <v>1028</v>
      </c>
      <c r="E661" t="s">
        <v>1022</v>
      </c>
      <c r="F661" t="s">
        <v>1020</v>
      </c>
      <c r="G661" t="s">
        <v>1020</v>
      </c>
      <c r="H661">
        <v>1</v>
      </c>
      <c r="I661" t="s">
        <v>593</v>
      </c>
      <c r="J661">
        <v>2010104</v>
      </c>
      <c r="K661" t="s">
        <v>1021</v>
      </c>
      <c r="L661">
        <v>200000</v>
      </c>
      <c r="M661" t="s">
        <v>32</v>
      </c>
      <c r="O661" s="66">
        <v>10984</v>
      </c>
      <c r="P661" s="66">
        <v>10318.09</v>
      </c>
      <c r="Q661" t="s">
        <v>414</v>
      </c>
      <c r="R661" t="s">
        <v>440</v>
      </c>
      <c r="S661" t="e">
        <f>VLOOKUP(B661,中介结果明细表!$B$4:$E$6,8,FALSE)</f>
        <v>#N/A</v>
      </c>
    </row>
    <row r="662" hidden="1" spans="1:19">
      <c r="A662">
        <v>1235</v>
      </c>
      <c r="B662" s="67">
        <v>21000000571</v>
      </c>
      <c r="C662" t="s">
        <v>1006</v>
      </c>
      <c r="D662" t="s">
        <v>1040</v>
      </c>
      <c r="E662" t="s">
        <v>1040</v>
      </c>
      <c r="F662" t="s">
        <v>1041</v>
      </c>
      <c r="G662" t="s">
        <v>1041</v>
      </c>
      <c r="H662">
        <v>1</v>
      </c>
      <c r="I662" t="s">
        <v>593</v>
      </c>
      <c r="J662">
        <v>22002</v>
      </c>
      <c r="K662" t="s">
        <v>1042</v>
      </c>
      <c r="L662">
        <v>200000</v>
      </c>
      <c r="M662" t="s">
        <v>32</v>
      </c>
      <c r="O662" s="66">
        <v>29506</v>
      </c>
      <c r="P662" s="66">
        <v>29267.49</v>
      </c>
      <c r="Q662" t="s">
        <v>414</v>
      </c>
      <c r="R662" t="s">
        <v>1043</v>
      </c>
      <c r="S662" t="e">
        <f>VLOOKUP(B662,中介结果明细表!$B$4:$E$6,8,FALSE)</f>
        <v>#N/A</v>
      </c>
    </row>
    <row r="663" hidden="1" spans="1:19">
      <c r="A663">
        <v>1235</v>
      </c>
      <c r="B663" s="67">
        <v>21000000572</v>
      </c>
      <c r="C663" t="s">
        <v>1044</v>
      </c>
      <c r="D663" t="s">
        <v>1045</v>
      </c>
      <c r="E663" t="s">
        <v>1045</v>
      </c>
      <c r="F663" t="s">
        <v>1046</v>
      </c>
      <c r="G663" t="s">
        <v>1047</v>
      </c>
      <c r="H663">
        <v>1</v>
      </c>
      <c r="I663" t="s">
        <v>593</v>
      </c>
      <c r="J663">
        <v>20202</v>
      </c>
      <c r="K663" t="s">
        <v>1048</v>
      </c>
      <c r="L663">
        <v>200000</v>
      </c>
      <c r="M663" t="s">
        <v>32</v>
      </c>
      <c r="O663" s="66">
        <v>11287.35</v>
      </c>
      <c r="P663" s="66">
        <v>9462.56</v>
      </c>
      <c r="Q663" t="s">
        <v>414</v>
      </c>
      <c r="R663" t="s">
        <v>440</v>
      </c>
      <c r="S663" t="e">
        <f>VLOOKUP(B663,中介结果明细表!$B$4:$E$6,8,FALSE)</f>
        <v>#N/A</v>
      </c>
    </row>
    <row r="664" hidden="1" spans="1:19">
      <c r="A664">
        <v>1235</v>
      </c>
      <c r="B664" s="67">
        <v>21000000573</v>
      </c>
      <c r="C664" t="s">
        <v>1049</v>
      </c>
      <c r="D664" t="s">
        <v>1050</v>
      </c>
      <c r="E664" t="s">
        <v>1050</v>
      </c>
      <c r="F664" t="s">
        <v>1046</v>
      </c>
      <c r="G664" t="s">
        <v>1047</v>
      </c>
      <c r="H664">
        <v>1</v>
      </c>
      <c r="I664" t="s">
        <v>796</v>
      </c>
      <c r="J664">
        <v>2320901</v>
      </c>
      <c r="K664" t="s">
        <v>1051</v>
      </c>
      <c r="L664">
        <v>200000</v>
      </c>
      <c r="M664" t="s">
        <v>32</v>
      </c>
      <c r="O664" s="66">
        <v>8283.19</v>
      </c>
      <c r="P664" s="66">
        <v>6944.08</v>
      </c>
      <c r="Q664" t="s">
        <v>414</v>
      </c>
      <c r="R664" t="s">
        <v>585</v>
      </c>
      <c r="S664" t="e">
        <f>VLOOKUP(B664,中介结果明细表!$B$4:$E$6,8,FALSE)</f>
        <v>#N/A</v>
      </c>
    </row>
    <row r="665" hidden="1" spans="1:19">
      <c r="A665">
        <v>1235</v>
      </c>
      <c r="B665" s="67">
        <v>21000000574</v>
      </c>
      <c r="C665" t="s">
        <v>1052</v>
      </c>
      <c r="D665" t="s">
        <v>1053</v>
      </c>
      <c r="E665" t="s">
        <v>1053</v>
      </c>
      <c r="F665" t="s">
        <v>1046</v>
      </c>
      <c r="G665" t="s">
        <v>1047</v>
      </c>
      <c r="H665">
        <v>1</v>
      </c>
      <c r="I665" t="s">
        <v>796</v>
      </c>
      <c r="J665">
        <v>2320901</v>
      </c>
      <c r="K665" t="s">
        <v>1054</v>
      </c>
      <c r="L665">
        <v>200000</v>
      </c>
      <c r="M665" t="s">
        <v>32</v>
      </c>
      <c r="O665" s="66">
        <v>5485.84</v>
      </c>
      <c r="P665" s="66">
        <v>4598.96</v>
      </c>
      <c r="Q665" t="s">
        <v>414</v>
      </c>
      <c r="R665" t="s">
        <v>585</v>
      </c>
      <c r="S665" t="e">
        <f>VLOOKUP(B665,中介结果明细表!$B$4:$E$6,8,FALSE)</f>
        <v>#N/A</v>
      </c>
    </row>
    <row r="666" hidden="1" spans="1:19">
      <c r="A666">
        <v>1235</v>
      </c>
      <c r="B666" s="67">
        <v>31000000000</v>
      </c>
      <c r="C666" t="s">
        <v>1055</v>
      </c>
      <c r="D666" t="s">
        <v>1056</v>
      </c>
      <c r="E666" t="s">
        <v>1057</v>
      </c>
      <c r="F666" t="s">
        <v>1058</v>
      </c>
      <c r="G666" t="s">
        <v>1058</v>
      </c>
      <c r="H666">
        <v>1</v>
      </c>
      <c r="I666" t="s">
        <v>1059</v>
      </c>
      <c r="J666">
        <v>302010101</v>
      </c>
      <c r="K666" t="s">
        <v>1060</v>
      </c>
      <c r="L666">
        <v>301000</v>
      </c>
      <c r="M666" t="s">
        <v>1061</v>
      </c>
      <c r="O666" s="66">
        <v>1500000</v>
      </c>
      <c r="P666" s="66">
        <v>0</v>
      </c>
      <c r="Q666" t="s">
        <v>414</v>
      </c>
      <c r="R666" t="s">
        <v>460</v>
      </c>
      <c r="S666" t="e">
        <f>VLOOKUP(B666,中介结果明细表!$B$4:$E$6,8,FALSE)</f>
        <v>#N/A</v>
      </c>
    </row>
    <row r="667" hidden="1" spans="1:19">
      <c r="A667">
        <v>1235</v>
      </c>
      <c r="B667" s="67">
        <v>31000000001</v>
      </c>
      <c r="C667" t="s">
        <v>1062</v>
      </c>
      <c r="D667" t="s">
        <v>1063</v>
      </c>
      <c r="E667" t="s">
        <v>1064</v>
      </c>
      <c r="F667" t="s">
        <v>1065</v>
      </c>
      <c r="G667" t="s">
        <v>1065</v>
      </c>
      <c r="H667">
        <v>1</v>
      </c>
      <c r="I667" t="s">
        <v>1059</v>
      </c>
      <c r="J667">
        <v>302010101</v>
      </c>
      <c r="K667" t="s">
        <v>1066</v>
      </c>
      <c r="L667">
        <v>301000</v>
      </c>
      <c r="M667" t="s">
        <v>1061</v>
      </c>
      <c r="O667" s="66">
        <v>2357928.27</v>
      </c>
      <c r="P667" s="66">
        <v>66612.21</v>
      </c>
      <c r="Q667" t="s">
        <v>414</v>
      </c>
      <c r="R667" t="s">
        <v>419</v>
      </c>
      <c r="S667" t="e">
        <f>VLOOKUP(B667,中介结果明细表!$B$4:$E$6,8,FALSE)</f>
        <v>#N/A</v>
      </c>
    </row>
    <row r="668" hidden="1" spans="1:19">
      <c r="A668">
        <v>1235</v>
      </c>
      <c r="B668" s="67">
        <v>31000000002</v>
      </c>
      <c r="C668" t="s">
        <v>1067</v>
      </c>
      <c r="D668" t="s">
        <v>1068</v>
      </c>
      <c r="E668" t="s">
        <v>1057</v>
      </c>
      <c r="F668" t="s">
        <v>1065</v>
      </c>
      <c r="G668" t="s">
        <v>1065</v>
      </c>
      <c r="H668">
        <v>1</v>
      </c>
      <c r="I668" t="s">
        <v>1059</v>
      </c>
      <c r="J668">
        <v>302010501</v>
      </c>
      <c r="K668" t="s">
        <v>1066</v>
      </c>
      <c r="L668">
        <v>301000</v>
      </c>
      <c r="M668" t="s">
        <v>1061</v>
      </c>
      <c r="O668" s="66">
        <v>2206234.6</v>
      </c>
      <c r="P668" s="66">
        <v>39446.99</v>
      </c>
      <c r="Q668" t="s">
        <v>414</v>
      </c>
      <c r="R668" t="s">
        <v>418</v>
      </c>
      <c r="S668" t="e">
        <f>VLOOKUP(B668,中介结果明细表!$B$4:$E$6,8,FALSE)</f>
        <v>#N/A</v>
      </c>
    </row>
    <row r="669" hidden="1" spans="1:19">
      <c r="A669">
        <v>1235</v>
      </c>
      <c r="B669" s="67">
        <v>31000000003</v>
      </c>
      <c r="C669" t="s">
        <v>1069</v>
      </c>
      <c r="D669" t="s">
        <v>1070</v>
      </c>
      <c r="E669" t="s">
        <v>1057</v>
      </c>
      <c r="F669" t="s">
        <v>1065</v>
      </c>
      <c r="G669" t="s">
        <v>1065</v>
      </c>
      <c r="H669">
        <v>1</v>
      </c>
      <c r="I669" t="s">
        <v>1059</v>
      </c>
      <c r="J669">
        <v>302010101</v>
      </c>
      <c r="K669" t="s">
        <v>1066</v>
      </c>
      <c r="L669">
        <v>301000</v>
      </c>
      <c r="M669" t="s">
        <v>1061</v>
      </c>
      <c r="O669" s="66">
        <v>2097329.6</v>
      </c>
      <c r="P669" s="66">
        <v>0</v>
      </c>
      <c r="Q669" t="s">
        <v>414</v>
      </c>
      <c r="R669" t="s">
        <v>417</v>
      </c>
      <c r="S669" t="e">
        <f>VLOOKUP(B669,中介结果明细表!$B$4:$E$6,8,FALSE)</f>
        <v>#N/A</v>
      </c>
    </row>
    <row r="670" hidden="1" spans="1:19">
      <c r="A670">
        <v>1235</v>
      </c>
      <c r="B670" s="67">
        <v>31000000004</v>
      </c>
      <c r="C670" t="s">
        <v>1071</v>
      </c>
      <c r="D670" t="s">
        <v>1063</v>
      </c>
      <c r="E670" t="s">
        <v>1064</v>
      </c>
      <c r="F670" t="s">
        <v>1065</v>
      </c>
      <c r="G670" t="s">
        <v>1065</v>
      </c>
      <c r="H670">
        <v>1</v>
      </c>
      <c r="I670" t="s">
        <v>1059</v>
      </c>
      <c r="J670">
        <v>302010101</v>
      </c>
      <c r="K670" t="s">
        <v>1066</v>
      </c>
      <c r="L670">
        <v>301000</v>
      </c>
      <c r="M670" t="s">
        <v>1061</v>
      </c>
      <c r="O670" s="66">
        <v>2171896.6</v>
      </c>
      <c r="P670" s="66">
        <v>0</v>
      </c>
      <c r="Q670" t="s">
        <v>414</v>
      </c>
      <c r="R670" t="s">
        <v>512</v>
      </c>
      <c r="S670" t="e">
        <f>VLOOKUP(B670,中介结果明细表!$B$4:$E$6,8,FALSE)</f>
        <v>#N/A</v>
      </c>
    </row>
    <row r="671" hidden="1" spans="1:19">
      <c r="A671">
        <v>1235</v>
      </c>
      <c r="B671" s="67">
        <v>31000000005</v>
      </c>
      <c r="C671" t="s">
        <v>1072</v>
      </c>
      <c r="D671" t="s">
        <v>1073</v>
      </c>
      <c r="E671" t="s">
        <v>1074</v>
      </c>
      <c r="F671" t="s">
        <v>1075</v>
      </c>
      <c r="G671" t="s">
        <v>1075</v>
      </c>
      <c r="H671">
        <v>1</v>
      </c>
      <c r="I671" t="s">
        <v>1059</v>
      </c>
      <c r="J671">
        <v>302010101</v>
      </c>
      <c r="K671" t="s">
        <v>1066</v>
      </c>
      <c r="L671">
        <v>301000</v>
      </c>
      <c r="M671" t="s">
        <v>1061</v>
      </c>
      <c r="O671" s="66">
        <v>0</v>
      </c>
      <c r="P671" s="66">
        <v>0</v>
      </c>
      <c r="Q671" t="s">
        <v>414</v>
      </c>
      <c r="R671" t="s">
        <v>455</v>
      </c>
      <c r="S671" t="e">
        <f>VLOOKUP(B671,中介结果明细表!$B$4:$E$6,8,FALSE)</f>
        <v>#N/A</v>
      </c>
    </row>
    <row r="672" hidden="1" spans="1:19">
      <c r="A672">
        <v>1235</v>
      </c>
      <c r="B672" s="67">
        <v>31000000006</v>
      </c>
      <c r="C672" t="s">
        <v>1076</v>
      </c>
      <c r="D672" t="s">
        <v>1077</v>
      </c>
      <c r="E672" t="s">
        <v>1076</v>
      </c>
      <c r="F672" t="s">
        <v>1075</v>
      </c>
      <c r="G672" t="s">
        <v>1075</v>
      </c>
      <c r="H672">
        <v>1</v>
      </c>
      <c r="I672" t="s">
        <v>1059</v>
      </c>
      <c r="J672">
        <v>302010101</v>
      </c>
      <c r="K672" t="s">
        <v>1066</v>
      </c>
      <c r="L672">
        <v>301000</v>
      </c>
      <c r="M672" t="s">
        <v>1061</v>
      </c>
      <c r="O672" s="66">
        <v>0</v>
      </c>
      <c r="P672" s="66">
        <v>0</v>
      </c>
      <c r="Q672" t="s">
        <v>414</v>
      </c>
      <c r="R672" t="s">
        <v>455</v>
      </c>
      <c r="S672" t="e">
        <f>VLOOKUP(B672,中介结果明细表!$B$4:$E$6,8,FALSE)</f>
        <v>#N/A</v>
      </c>
    </row>
    <row r="673" hidden="1" spans="1:19">
      <c r="A673">
        <v>1235</v>
      </c>
      <c r="B673" s="67">
        <v>31000000007</v>
      </c>
      <c r="C673" t="s">
        <v>1078</v>
      </c>
      <c r="D673" t="s">
        <v>1079</v>
      </c>
      <c r="E673" t="s">
        <v>1080</v>
      </c>
      <c r="F673" t="s">
        <v>1075</v>
      </c>
      <c r="G673" t="s">
        <v>1075</v>
      </c>
      <c r="H673">
        <v>1</v>
      </c>
      <c r="I673" t="s">
        <v>1059</v>
      </c>
      <c r="J673">
        <v>302010501</v>
      </c>
      <c r="K673" t="s">
        <v>1066</v>
      </c>
      <c r="L673">
        <v>301000</v>
      </c>
      <c r="M673" t="s">
        <v>1061</v>
      </c>
      <c r="O673" s="66">
        <v>0</v>
      </c>
      <c r="P673" s="66">
        <v>0</v>
      </c>
      <c r="Q673" t="s">
        <v>414</v>
      </c>
      <c r="R673" t="s">
        <v>455</v>
      </c>
      <c r="S673" t="e">
        <f>VLOOKUP(B673,中介结果明细表!$B$4:$E$6,8,FALSE)</f>
        <v>#N/A</v>
      </c>
    </row>
    <row r="674" hidden="1" spans="1:19">
      <c r="A674">
        <v>1235</v>
      </c>
      <c r="B674" s="67">
        <v>31000000008</v>
      </c>
      <c r="C674" t="s">
        <v>1081</v>
      </c>
      <c r="D674" t="s">
        <v>1082</v>
      </c>
      <c r="E674" t="s">
        <v>1057</v>
      </c>
      <c r="F674" t="s">
        <v>1083</v>
      </c>
      <c r="G674" t="s">
        <v>1083</v>
      </c>
      <c r="H674">
        <v>1</v>
      </c>
      <c r="I674" t="s">
        <v>1059</v>
      </c>
      <c r="J674">
        <v>302010101</v>
      </c>
      <c r="K674" t="s">
        <v>1060</v>
      </c>
      <c r="L674">
        <v>301000</v>
      </c>
      <c r="M674" t="s">
        <v>1061</v>
      </c>
      <c r="O674" s="66">
        <v>1722100</v>
      </c>
      <c r="P674" s="66">
        <v>0</v>
      </c>
      <c r="Q674" t="s">
        <v>414</v>
      </c>
      <c r="R674" t="s">
        <v>452</v>
      </c>
      <c r="S674" t="e">
        <f>VLOOKUP(B674,中介结果明细表!$B$4:$E$6,8,FALSE)</f>
        <v>#N/A</v>
      </c>
    </row>
    <row r="675" hidden="1" spans="1:19">
      <c r="A675">
        <v>1235</v>
      </c>
      <c r="B675" s="67">
        <v>31000000009</v>
      </c>
      <c r="C675" t="s">
        <v>1084</v>
      </c>
      <c r="D675" t="s">
        <v>1085</v>
      </c>
      <c r="E675" t="s">
        <v>1064</v>
      </c>
      <c r="F675" t="s">
        <v>1083</v>
      </c>
      <c r="G675" t="s">
        <v>1083</v>
      </c>
      <c r="H675">
        <v>1</v>
      </c>
      <c r="I675" t="s">
        <v>1059</v>
      </c>
      <c r="J675">
        <v>302010101</v>
      </c>
      <c r="K675" t="s">
        <v>1060</v>
      </c>
      <c r="L675">
        <v>301000</v>
      </c>
      <c r="M675" t="s">
        <v>1061</v>
      </c>
      <c r="O675" s="66">
        <v>325770</v>
      </c>
      <c r="P675" s="66">
        <v>0</v>
      </c>
      <c r="Q675" t="s">
        <v>434</v>
      </c>
      <c r="R675" t="s">
        <v>424</v>
      </c>
      <c r="S675" t="e">
        <f>VLOOKUP(B675,中介结果明细表!$B$4:$E$6,8,FALSE)</f>
        <v>#N/A</v>
      </c>
    </row>
    <row r="676" hidden="1" spans="1:19">
      <c r="A676">
        <v>1235</v>
      </c>
      <c r="B676" s="67">
        <v>31000000010</v>
      </c>
      <c r="C676" t="s">
        <v>1086</v>
      </c>
      <c r="D676" t="s">
        <v>1087</v>
      </c>
      <c r="E676" t="s">
        <v>1064</v>
      </c>
      <c r="F676" t="s">
        <v>1088</v>
      </c>
      <c r="G676" t="s">
        <v>1088</v>
      </c>
      <c r="H676">
        <v>1</v>
      </c>
      <c r="I676" t="s">
        <v>1059</v>
      </c>
      <c r="J676">
        <v>302010101</v>
      </c>
      <c r="K676" t="s">
        <v>1066</v>
      </c>
      <c r="L676">
        <v>301000</v>
      </c>
      <c r="M676" t="s">
        <v>1061</v>
      </c>
      <c r="O676" s="66">
        <v>0</v>
      </c>
      <c r="P676" s="66">
        <v>0</v>
      </c>
      <c r="Q676" t="s">
        <v>1089</v>
      </c>
      <c r="R676" t="s">
        <v>435</v>
      </c>
      <c r="S676" t="e">
        <f>VLOOKUP(B676,中介结果明细表!$B$4:$E$6,8,FALSE)</f>
        <v>#N/A</v>
      </c>
    </row>
    <row r="677" hidden="1" spans="1:19">
      <c r="A677">
        <v>1235</v>
      </c>
      <c r="B677" s="67">
        <v>31000000011</v>
      </c>
      <c r="C677" t="s">
        <v>1090</v>
      </c>
      <c r="D677" t="s">
        <v>1091</v>
      </c>
      <c r="E677" t="s">
        <v>1092</v>
      </c>
      <c r="F677" t="s">
        <v>1088</v>
      </c>
      <c r="G677" t="s">
        <v>1088</v>
      </c>
      <c r="H677">
        <v>1</v>
      </c>
      <c r="I677" t="s">
        <v>1059</v>
      </c>
      <c r="J677">
        <v>302010501</v>
      </c>
      <c r="K677" t="s">
        <v>1066</v>
      </c>
      <c r="L677">
        <v>301000</v>
      </c>
      <c r="M677" t="s">
        <v>1061</v>
      </c>
      <c r="O677" s="66">
        <v>0</v>
      </c>
      <c r="P677" s="66">
        <v>0</v>
      </c>
      <c r="Q677" t="s">
        <v>414</v>
      </c>
      <c r="R677" t="s">
        <v>455</v>
      </c>
      <c r="S677" t="e">
        <f>VLOOKUP(B677,中介结果明细表!$B$4:$E$6,8,FALSE)</f>
        <v>#N/A</v>
      </c>
    </row>
    <row r="678" hidden="1" spans="1:19">
      <c r="A678">
        <v>1235</v>
      </c>
      <c r="B678" s="67">
        <v>31000000012</v>
      </c>
      <c r="C678" t="s">
        <v>1093</v>
      </c>
      <c r="D678" t="s">
        <v>1094</v>
      </c>
      <c r="E678" t="s">
        <v>1092</v>
      </c>
      <c r="F678" t="s">
        <v>1088</v>
      </c>
      <c r="G678" t="s">
        <v>1088</v>
      </c>
      <c r="H678">
        <v>1</v>
      </c>
      <c r="I678" t="s">
        <v>1059</v>
      </c>
      <c r="J678">
        <v>302010101</v>
      </c>
      <c r="K678" t="s">
        <v>1066</v>
      </c>
      <c r="L678">
        <v>301000</v>
      </c>
      <c r="M678" t="s">
        <v>1061</v>
      </c>
      <c r="O678" s="66">
        <v>0</v>
      </c>
      <c r="P678" s="66">
        <v>0</v>
      </c>
      <c r="Q678" t="s">
        <v>1089</v>
      </c>
      <c r="R678" t="s">
        <v>435</v>
      </c>
      <c r="S678" t="e">
        <f>VLOOKUP(B678,中介结果明细表!$B$4:$E$6,8,FALSE)</f>
        <v>#N/A</v>
      </c>
    </row>
    <row r="679" hidden="1" spans="1:19">
      <c r="A679">
        <v>1235</v>
      </c>
      <c r="B679" s="67">
        <v>31000000013</v>
      </c>
      <c r="C679" t="s">
        <v>1095</v>
      </c>
      <c r="D679" t="s">
        <v>1096</v>
      </c>
      <c r="E679" t="s">
        <v>1092</v>
      </c>
      <c r="F679" t="s">
        <v>1088</v>
      </c>
      <c r="G679" t="s">
        <v>1088</v>
      </c>
      <c r="H679">
        <v>1</v>
      </c>
      <c r="I679" t="s">
        <v>1059</v>
      </c>
      <c r="J679">
        <v>302010101</v>
      </c>
      <c r="K679" t="s">
        <v>1066</v>
      </c>
      <c r="L679">
        <v>301000</v>
      </c>
      <c r="M679" t="s">
        <v>1061</v>
      </c>
      <c r="O679" s="66">
        <v>0</v>
      </c>
      <c r="P679" s="66">
        <v>0</v>
      </c>
      <c r="Q679" t="s">
        <v>434</v>
      </c>
      <c r="R679" t="s">
        <v>464</v>
      </c>
      <c r="S679" t="e">
        <f>VLOOKUP(B679,中介结果明细表!$B$4:$E$6,8,FALSE)</f>
        <v>#N/A</v>
      </c>
    </row>
    <row r="680" hidden="1" spans="1:19">
      <c r="A680">
        <v>1235</v>
      </c>
      <c r="B680" s="67">
        <v>31000000014</v>
      </c>
      <c r="C680" t="s">
        <v>1097</v>
      </c>
      <c r="D680" t="s">
        <v>1098</v>
      </c>
      <c r="E680" t="s">
        <v>1092</v>
      </c>
      <c r="F680" t="s">
        <v>1088</v>
      </c>
      <c r="G680" t="s">
        <v>1088</v>
      </c>
      <c r="H680">
        <v>1</v>
      </c>
      <c r="I680" t="s">
        <v>1059</v>
      </c>
      <c r="J680">
        <v>302010501</v>
      </c>
      <c r="K680" t="s">
        <v>1066</v>
      </c>
      <c r="L680">
        <v>301000</v>
      </c>
      <c r="M680" t="s">
        <v>1061</v>
      </c>
      <c r="O680" s="66">
        <v>0</v>
      </c>
      <c r="P680" s="66">
        <v>0</v>
      </c>
      <c r="Q680" t="s">
        <v>414</v>
      </c>
      <c r="R680" t="s">
        <v>435</v>
      </c>
      <c r="S680" t="e">
        <f>VLOOKUP(B680,中介结果明细表!$B$4:$E$6,8,FALSE)</f>
        <v>#N/A</v>
      </c>
    </row>
    <row r="681" hidden="1" spans="1:19">
      <c r="A681">
        <v>1235</v>
      </c>
      <c r="B681" s="67">
        <v>31000000015</v>
      </c>
      <c r="C681" t="s">
        <v>1099</v>
      </c>
      <c r="D681" t="s">
        <v>1100</v>
      </c>
      <c r="E681" t="s">
        <v>1064</v>
      </c>
      <c r="F681" t="s">
        <v>1088</v>
      </c>
      <c r="G681" t="s">
        <v>1088</v>
      </c>
      <c r="H681">
        <v>1</v>
      </c>
      <c r="I681" t="s">
        <v>1059</v>
      </c>
      <c r="J681">
        <v>302010101</v>
      </c>
      <c r="K681" t="s">
        <v>1066</v>
      </c>
      <c r="L681">
        <v>301000</v>
      </c>
      <c r="M681" t="s">
        <v>1061</v>
      </c>
      <c r="O681" s="66">
        <v>0</v>
      </c>
      <c r="P681" s="66">
        <v>0</v>
      </c>
      <c r="Q681" t="s">
        <v>1101</v>
      </c>
      <c r="R681" t="s">
        <v>450</v>
      </c>
      <c r="S681" t="e">
        <f>VLOOKUP(B681,中介结果明细表!$B$4:$E$6,8,FALSE)</f>
        <v>#N/A</v>
      </c>
    </row>
    <row r="682" hidden="1" spans="1:19">
      <c r="A682">
        <v>1235</v>
      </c>
      <c r="B682" s="67">
        <v>31000000016</v>
      </c>
      <c r="C682" t="s">
        <v>1102</v>
      </c>
      <c r="D682" t="s">
        <v>1103</v>
      </c>
      <c r="E682" t="s">
        <v>1104</v>
      </c>
      <c r="F682" t="s">
        <v>1088</v>
      </c>
      <c r="G682" t="s">
        <v>1088</v>
      </c>
      <c r="H682">
        <v>1</v>
      </c>
      <c r="I682" t="s">
        <v>1059</v>
      </c>
      <c r="J682">
        <v>302010101</v>
      </c>
      <c r="K682" t="s">
        <v>1066</v>
      </c>
      <c r="L682">
        <v>301000</v>
      </c>
      <c r="M682" t="s">
        <v>1061</v>
      </c>
      <c r="O682" s="66">
        <v>0</v>
      </c>
      <c r="P682" s="66">
        <v>0</v>
      </c>
      <c r="Q682" t="s">
        <v>414</v>
      </c>
      <c r="R682" t="s">
        <v>478</v>
      </c>
      <c r="S682" t="e">
        <f>VLOOKUP(B682,中介结果明细表!$B$4:$E$6,8,FALSE)</f>
        <v>#N/A</v>
      </c>
    </row>
    <row r="683" hidden="1" spans="1:19">
      <c r="A683">
        <v>1235</v>
      </c>
      <c r="B683" s="67">
        <v>31000000017</v>
      </c>
      <c r="C683" t="s">
        <v>1105</v>
      </c>
      <c r="D683" t="s">
        <v>1106</v>
      </c>
      <c r="E683" t="s">
        <v>1105</v>
      </c>
      <c r="F683" t="s">
        <v>1088</v>
      </c>
      <c r="G683" t="s">
        <v>1088</v>
      </c>
      <c r="H683">
        <v>1</v>
      </c>
      <c r="I683" t="s">
        <v>1059</v>
      </c>
      <c r="J683">
        <v>302010101</v>
      </c>
      <c r="K683" t="s">
        <v>1066</v>
      </c>
      <c r="L683">
        <v>301000</v>
      </c>
      <c r="M683" t="s">
        <v>1061</v>
      </c>
      <c r="O683" s="66">
        <v>0</v>
      </c>
      <c r="P683" s="66">
        <v>0</v>
      </c>
      <c r="Q683" t="s">
        <v>414</v>
      </c>
      <c r="R683" t="s">
        <v>487</v>
      </c>
      <c r="S683" t="e">
        <f>VLOOKUP(B683,中介结果明细表!$B$4:$E$6,8,FALSE)</f>
        <v>#N/A</v>
      </c>
    </row>
    <row r="684" hidden="1" spans="1:19">
      <c r="A684">
        <v>1235</v>
      </c>
      <c r="B684" s="67">
        <v>31000000018</v>
      </c>
      <c r="C684" t="s">
        <v>1107</v>
      </c>
      <c r="D684" t="s">
        <v>1108</v>
      </c>
      <c r="E684" t="s">
        <v>1064</v>
      </c>
      <c r="F684" t="s">
        <v>1088</v>
      </c>
      <c r="G684" t="s">
        <v>1088</v>
      </c>
      <c r="H684">
        <v>1</v>
      </c>
      <c r="I684" t="s">
        <v>1059</v>
      </c>
      <c r="J684">
        <v>302010101</v>
      </c>
      <c r="K684" t="s">
        <v>1066</v>
      </c>
      <c r="L684">
        <v>301000</v>
      </c>
      <c r="M684" t="s">
        <v>1061</v>
      </c>
      <c r="O684" s="66">
        <v>0</v>
      </c>
      <c r="P684" s="66">
        <v>0</v>
      </c>
      <c r="Q684" t="s">
        <v>414</v>
      </c>
      <c r="R684" t="s">
        <v>485</v>
      </c>
      <c r="S684" t="e">
        <f>VLOOKUP(B684,中介结果明细表!$B$4:$E$6,8,FALSE)</f>
        <v>#N/A</v>
      </c>
    </row>
    <row r="685" hidden="1" spans="1:19">
      <c r="A685">
        <v>1235</v>
      </c>
      <c r="B685" s="67">
        <v>31000000019</v>
      </c>
      <c r="C685" t="s">
        <v>1109</v>
      </c>
      <c r="D685" t="s">
        <v>1110</v>
      </c>
      <c r="E685" t="s">
        <v>1092</v>
      </c>
      <c r="F685" t="s">
        <v>1088</v>
      </c>
      <c r="G685" t="s">
        <v>1088</v>
      </c>
      <c r="H685">
        <v>1</v>
      </c>
      <c r="I685" t="s">
        <v>1059</v>
      </c>
      <c r="J685">
        <v>302010101</v>
      </c>
      <c r="K685" t="s">
        <v>1066</v>
      </c>
      <c r="L685">
        <v>301000</v>
      </c>
      <c r="M685" t="s">
        <v>1061</v>
      </c>
      <c r="O685" s="66">
        <v>187779.2</v>
      </c>
      <c r="P685" s="66">
        <v>0</v>
      </c>
      <c r="Q685" t="s">
        <v>414</v>
      </c>
      <c r="R685" t="s">
        <v>482</v>
      </c>
      <c r="S685" t="e">
        <f>VLOOKUP(B685,中介结果明细表!$B$4:$E$6,8,FALSE)</f>
        <v>#N/A</v>
      </c>
    </row>
    <row r="686" hidden="1" spans="1:19">
      <c r="A686">
        <v>1235</v>
      </c>
      <c r="B686" s="67">
        <v>31000000020</v>
      </c>
      <c r="C686" t="s">
        <v>1111</v>
      </c>
      <c r="D686" t="s">
        <v>1110</v>
      </c>
      <c r="E686" t="s">
        <v>1092</v>
      </c>
      <c r="F686" t="s">
        <v>1088</v>
      </c>
      <c r="G686" t="s">
        <v>1088</v>
      </c>
      <c r="H686">
        <v>1</v>
      </c>
      <c r="I686" t="s">
        <v>1059</v>
      </c>
      <c r="J686">
        <v>302010101</v>
      </c>
      <c r="K686" t="s">
        <v>1066</v>
      </c>
      <c r="L686">
        <v>301000</v>
      </c>
      <c r="M686" t="s">
        <v>1061</v>
      </c>
      <c r="O686" s="66">
        <v>187779.2</v>
      </c>
      <c r="P686" s="66">
        <v>0</v>
      </c>
      <c r="Q686" t="s">
        <v>434</v>
      </c>
      <c r="R686" t="s">
        <v>418</v>
      </c>
      <c r="S686" t="e">
        <f>VLOOKUP(B686,中介结果明细表!$B$4:$E$6,8,FALSE)</f>
        <v>#N/A</v>
      </c>
    </row>
    <row r="687" hidden="1" spans="1:19">
      <c r="A687">
        <v>1235</v>
      </c>
      <c r="B687" s="67">
        <v>31000000021</v>
      </c>
      <c r="C687" t="s">
        <v>1112</v>
      </c>
      <c r="D687" t="s">
        <v>1113</v>
      </c>
      <c r="E687" t="s">
        <v>1114</v>
      </c>
      <c r="F687" t="s">
        <v>1088</v>
      </c>
      <c r="G687" t="s">
        <v>1088</v>
      </c>
      <c r="H687">
        <v>1</v>
      </c>
      <c r="I687" t="s">
        <v>1059</v>
      </c>
      <c r="J687">
        <v>302010101</v>
      </c>
      <c r="K687" t="s">
        <v>1066</v>
      </c>
      <c r="L687">
        <v>301000</v>
      </c>
      <c r="M687" t="s">
        <v>1061</v>
      </c>
      <c r="O687" s="66">
        <v>544078</v>
      </c>
      <c r="P687" s="66">
        <v>0</v>
      </c>
      <c r="Q687" t="s">
        <v>414</v>
      </c>
      <c r="R687" t="s">
        <v>490</v>
      </c>
      <c r="S687" t="e">
        <f>VLOOKUP(B687,中介结果明细表!$B$4:$E$6,8,FALSE)</f>
        <v>#N/A</v>
      </c>
    </row>
    <row r="688" hidden="1" spans="1:19">
      <c r="A688">
        <v>1235</v>
      </c>
      <c r="B688" s="67">
        <v>31000000022</v>
      </c>
      <c r="C688" t="s">
        <v>1115</v>
      </c>
      <c r="D688" t="s">
        <v>1116</v>
      </c>
      <c r="E688" t="s">
        <v>1064</v>
      </c>
      <c r="F688" t="s">
        <v>1088</v>
      </c>
      <c r="G688" t="s">
        <v>1088</v>
      </c>
      <c r="H688">
        <v>1</v>
      </c>
      <c r="I688" t="s">
        <v>1059</v>
      </c>
      <c r="J688">
        <v>302010101</v>
      </c>
      <c r="K688" t="s">
        <v>1060</v>
      </c>
      <c r="L688">
        <v>301000</v>
      </c>
      <c r="M688" t="s">
        <v>1061</v>
      </c>
      <c r="O688" s="66">
        <v>195062</v>
      </c>
      <c r="P688" s="66">
        <v>0</v>
      </c>
      <c r="Q688" t="s">
        <v>414</v>
      </c>
      <c r="R688" t="s">
        <v>1043</v>
      </c>
      <c r="S688" t="e">
        <f>VLOOKUP(B688,中介结果明细表!$B$4:$E$6,8,FALSE)</f>
        <v>#N/A</v>
      </c>
    </row>
    <row r="689" hidden="1" spans="1:19">
      <c r="A689">
        <v>1235</v>
      </c>
      <c r="B689" s="67">
        <v>31000000023</v>
      </c>
      <c r="C689" t="s">
        <v>1117</v>
      </c>
      <c r="D689" t="s">
        <v>1118</v>
      </c>
      <c r="E689" t="s">
        <v>1117</v>
      </c>
      <c r="F689" t="s">
        <v>1119</v>
      </c>
      <c r="G689" t="s">
        <v>1119</v>
      </c>
      <c r="H689">
        <v>1</v>
      </c>
      <c r="I689" t="s">
        <v>1059</v>
      </c>
      <c r="J689">
        <v>302010101</v>
      </c>
      <c r="K689" t="s">
        <v>1066</v>
      </c>
      <c r="L689">
        <v>301000</v>
      </c>
      <c r="M689" t="s">
        <v>1061</v>
      </c>
      <c r="O689" s="66">
        <v>0</v>
      </c>
      <c r="P689" s="66">
        <v>0</v>
      </c>
      <c r="Q689" t="s">
        <v>414</v>
      </c>
      <c r="R689" t="s">
        <v>455</v>
      </c>
      <c r="S689" t="e">
        <f>VLOOKUP(B689,中介结果明细表!$B$4:$E$6,8,FALSE)</f>
        <v>#N/A</v>
      </c>
    </row>
    <row r="690" hidden="1" spans="1:19">
      <c r="A690">
        <v>1235</v>
      </c>
      <c r="B690" s="67">
        <v>31000000024</v>
      </c>
      <c r="C690" t="s">
        <v>1120</v>
      </c>
      <c r="D690" t="s">
        <v>1121</v>
      </c>
      <c r="E690" t="s">
        <v>1057</v>
      </c>
      <c r="F690" t="s">
        <v>1122</v>
      </c>
      <c r="G690" t="s">
        <v>1122</v>
      </c>
      <c r="H690">
        <v>1</v>
      </c>
      <c r="I690" t="s">
        <v>1059</v>
      </c>
      <c r="J690">
        <v>302010101</v>
      </c>
      <c r="K690" t="s">
        <v>1060</v>
      </c>
      <c r="L690">
        <v>301000</v>
      </c>
      <c r="M690" t="s">
        <v>1061</v>
      </c>
      <c r="O690" s="66">
        <v>1160000</v>
      </c>
      <c r="P690" s="66">
        <v>0</v>
      </c>
      <c r="Q690" t="s">
        <v>414</v>
      </c>
      <c r="R690" t="s">
        <v>452</v>
      </c>
      <c r="S690" t="e">
        <f>VLOOKUP(B690,中介结果明细表!$B$4:$E$6,8,FALSE)</f>
        <v>#N/A</v>
      </c>
    </row>
    <row r="691" hidden="1" spans="1:19">
      <c r="A691">
        <v>1235</v>
      </c>
      <c r="B691" s="67">
        <v>31000000025</v>
      </c>
      <c r="C691" t="s">
        <v>1123</v>
      </c>
      <c r="D691" t="s">
        <v>1124</v>
      </c>
      <c r="E691" t="s">
        <v>1123</v>
      </c>
      <c r="F691" t="s">
        <v>1125</v>
      </c>
      <c r="G691" t="s">
        <v>1125</v>
      </c>
      <c r="H691">
        <v>1</v>
      </c>
      <c r="I691" t="s">
        <v>1059</v>
      </c>
      <c r="J691">
        <v>302010101</v>
      </c>
      <c r="K691" t="s">
        <v>1066</v>
      </c>
      <c r="L691">
        <v>301000</v>
      </c>
      <c r="M691" t="s">
        <v>1061</v>
      </c>
      <c r="O691" s="66">
        <v>0</v>
      </c>
      <c r="P691" s="66">
        <v>0</v>
      </c>
      <c r="Q691" t="s">
        <v>414</v>
      </c>
      <c r="R691" t="s">
        <v>435</v>
      </c>
      <c r="S691" t="e">
        <f>VLOOKUP(B691,中介结果明细表!$B$4:$E$6,8,FALSE)</f>
        <v>#N/A</v>
      </c>
    </row>
    <row r="692" hidden="1" spans="1:19">
      <c r="A692">
        <v>1235</v>
      </c>
      <c r="B692" s="67">
        <v>31000000026</v>
      </c>
      <c r="C692" t="s">
        <v>1126</v>
      </c>
      <c r="D692" t="s">
        <v>1127</v>
      </c>
      <c r="E692" t="s">
        <v>1126</v>
      </c>
      <c r="F692" t="s">
        <v>1128</v>
      </c>
      <c r="G692" t="s">
        <v>1128</v>
      </c>
      <c r="H692">
        <v>1</v>
      </c>
      <c r="I692" t="s">
        <v>1059</v>
      </c>
      <c r="J692">
        <v>302010101</v>
      </c>
      <c r="K692" t="s">
        <v>1066</v>
      </c>
      <c r="L692">
        <v>301000</v>
      </c>
      <c r="M692" t="s">
        <v>1061</v>
      </c>
      <c r="O692" s="66">
        <v>0</v>
      </c>
      <c r="P692" s="66">
        <v>0</v>
      </c>
      <c r="Q692" t="s">
        <v>414</v>
      </c>
      <c r="R692" t="s">
        <v>478</v>
      </c>
      <c r="S692" t="e">
        <f>VLOOKUP(B692,中介结果明细表!$B$4:$E$6,8,FALSE)</f>
        <v>#N/A</v>
      </c>
    </row>
    <row r="693" hidden="1" spans="1:19">
      <c r="A693">
        <v>1235</v>
      </c>
      <c r="B693" s="67">
        <v>31000000027</v>
      </c>
      <c r="C693" t="s">
        <v>1129</v>
      </c>
      <c r="D693" t="s">
        <v>1130</v>
      </c>
      <c r="E693" t="s">
        <v>1057</v>
      </c>
      <c r="F693" t="s">
        <v>1131</v>
      </c>
      <c r="G693" t="s">
        <v>1131</v>
      </c>
      <c r="H693">
        <v>1</v>
      </c>
      <c r="I693" t="s">
        <v>1059</v>
      </c>
      <c r="J693">
        <v>302010101</v>
      </c>
      <c r="K693" t="s">
        <v>1066</v>
      </c>
      <c r="L693">
        <v>301000</v>
      </c>
      <c r="M693" t="s">
        <v>1061</v>
      </c>
      <c r="O693" s="66">
        <v>1320000</v>
      </c>
      <c r="P693" s="66">
        <v>0</v>
      </c>
      <c r="Q693" t="s">
        <v>414</v>
      </c>
      <c r="R693" t="s">
        <v>415</v>
      </c>
      <c r="S693" t="e">
        <f>VLOOKUP(B693,中介结果明细表!$B$4:$E$6,8,FALSE)</f>
        <v>#N/A</v>
      </c>
    </row>
    <row r="694" hidden="1" spans="1:19">
      <c r="A694">
        <v>1235</v>
      </c>
      <c r="B694" s="67">
        <v>31000000028</v>
      </c>
      <c r="C694" t="s">
        <v>1132</v>
      </c>
      <c r="D694" t="s">
        <v>1133</v>
      </c>
      <c r="E694" t="s">
        <v>1134</v>
      </c>
      <c r="F694" t="s">
        <v>1135</v>
      </c>
      <c r="G694" t="s">
        <v>1135</v>
      </c>
      <c r="H694">
        <v>1</v>
      </c>
      <c r="I694" t="s">
        <v>1059</v>
      </c>
      <c r="J694">
        <v>302010101</v>
      </c>
      <c r="K694" t="s">
        <v>1066</v>
      </c>
      <c r="L694">
        <v>301000</v>
      </c>
      <c r="M694" t="s">
        <v>1061</v>
      </c>
      <c r="O694" s="66">
        <v>0</v>
      </c>
      <c r="P694" s="66">
        <v>0</v>
      </c>
      <c r="Q694" t="s">
        <v>434</v>
      </c>
      <c r="R694" t="s">
        <v>450</v>
      </c>
      <c r="S694" t="e">
        <f>VLOOKUP(B694,中介结果明细表!$B$4:$E$6,8,FALSE)</f>
        <v>#N/A</v>
      </c>
    </row>
    <row r="695" hidden="1" spans="1:19">
      <c r="A695">
        <v>1235</v>
      </c>
      <c r="B695" s="67">
        <v>31000000029</v>
      </c>
      <c r="C695" t="s">
        <v>1136</v>
      </c>
      <c r="D695" t="s">
        <v>1137</v>
      </c>
      <c r="E695" t="s">
        <v>1138</v>
      </c>
      <c r="F695" t="s">
        <v>1139</v>
      </c>
      <c r="G695" t="s">
        <v>1139</v>
      </c>
      <c r="H695">
        <v>1</v>
      </c>
      <c r="I695" t="s">
        <v>1059</v>
      </c>
      <c r="J695">
        <v>302010501</v>
      </c>
      <c r="K695" t="s">
        <v>1066</v>
      </c>
      <c r="L695">
        <v>301000</v>
      </c>
      <c r="M695" t="s">
        <v>1061</v>
      </c>
      <c r="O695" s="66">
        <v>0</v>
      </c>
      <c r="P695" s="66">
        <v>0</v>
      </c>
      <c r="Q695" t="s">
        <v>434</v>
      </c>
      <c r="R695" t="s">
        <v>485</v>
      </c>
      <c r="S695" t="e">
        <f>VLOOKUP(B695,中介结果明细表!$B$4:$E$6,8,FALSE)</f>
        <v>#N/A</v>
      </c>
    </row>
    <row r="696" hidden="1" spans="1:19">
      <c r="A696">
        <v>1235</v>
      </c>
      <c r="B696" s="67">
        <v>31000000030</v>
      </c>
      <c r="C696" t="s">
        <v>1140</v>
      </c>
      <c r="D696" t="s">
        <v>1141</v>
      </c>
      <c r="E696" t="s">
        <v>1114</v>
      </c>
      <c r="F696" t="s">
        <v>1142</v>
      </c>
      <c r="G696" t="s">
        <v>1142</v>
      </c>
      <c r="H696">
        <v>1</v>
      </c>
      <c r="I696" t="s">
        <v>1059</v>
      </c>
      <c r="J696">
        <v>302010101</v>
      </c>
      <c r="K696" t="s">
        <v>1066</v>
      </c>
      <c r="L696">
        <v>301000</v>
      </c>
      <c r="M696" t="s">
        <v>1061</v>
      </c>
      <c r="O696" s="66">
        <v>0</v>
      </c>
      <c r="P696" s="66">
        <v>0</v>
      </c>
      <c r="Q696" t="s">
        <v>414</v>
      </c>
      <c r="R696" t="s">
        <v>435</v>
      </c>
      <c r="S696" t="e">
        <f>VLOOKUP(B696,中介结果明细表!$B$4:$E$6,8,FALSE)</f>
        <v>#N/A</v>
      </c>
    </row>
    <row r="697" hidden="1" spans="1:19">
      <c r="A697">
        <v>1235</v>
      </c>
      <c r="B697" s="67">
        <v>31000000031</v>
      </c>
      <c r="C697" t="s">
        <v>1143</v>
      </c>
      <c r="D697" t="s">
        <v>1094</v>
      </c>
      <c r="E697" t="s">
        <v>1057</v>
      </c>
      <c r="F697" t="s">
        <v>1144</v>
      </c>
      <c r="G697" t="s">
        <v>1144</v>
      </c>
      <c r="H697">
        <v>1</v>
      </c>
      <c r="I697" t="s">
        <v>1059</v>
      </c>
      <c r="J697">
        <v>302010101</v>
      </c>
      <c r="K697" t="s">
        <v>1066</v>
      </c>
      <c r="L697">
        <v>301000</v>
      </c>
      <c r="M697" t="s">
        <v>1061</v>
      </c>
      <c r="O697" s="66">
        <v>0</v>
      </c>
      <c r="P697" s="66">
        <v>0</v>
      </c>
      <c r="Q697" t="s">
        <v>1089</v>
      </c>
      <c r="R697" t="s">
        <v>478</v>
      </c>
      <c r="S697" t="e">
        <f>VLOOKUP(B697,中介结果明细表!$B$4:$E$6,8,FALSE)</f>
        <v>#N/A</v>
      </c>
    </row>
    <row r="698" hidden="1" spans="1:19">
      <c r="A698">
        <v>1235</v>
      </c>
      <c r="B698" s="67">
        <v>31000000032</v>
      </c>
      <c r="C698" t="s">
        <v>1145</v>
      </c>
      <c r="D698" t="s">
        <v>1146</v>
      </c>
      <c r="E698" t="s">
        <v>1145</v>
      </c>
      <c r="F698" t="s">
        <v>1147</v>
      </c>
      <c r="G698" t="s">
        <v>1147</v>
      </c>
      <c r="H698">
        <v>1</v>
      </c>
      <c r="I698" t="s">
        <v>1059</v>
      </c>
      <c r="J698">
        <v>302010101</v>
      </c>
      <c r="K698" t="s">
        <v>1066</v>
      </c>
      <c r="L698">
        <v>301000</v>
      </c>
      <c r="M698" t="s">
        <v>1061</v>
      </c>
      <c r="O698" s="66">
        <v>0</v>
      </c>
      <c r="P698" s="66">
        <v>0</v>
      </c>
      <c r="Q698" t="s">
        <v>434</v>
      </c>
      <c r="R698" t="s">
        <v>437</v>
      </c>
      <c r="S698" t="e">
        <f>VLOOKUP(B698,中介结果明细表!$B$4:$E$6,8,FALSE)</f>
        <v>#N/A</v>
      </c>
    </row>
    <row r="699" hidden="1" spans="1:19">
      <c r="A699">
        <v>1235</v>
      </c>
      <c r="B699" s="67">
        <v>31000000033</v>
      </c>
      <c r="C699" t="s">
        <v>1148</v>
      </c>
      <c r="D699" t="s">
        <v>1149</v>
      </c>
      <c r="E699" t="s">
        <v>1092</v>
      </c>
      <c r="F699" t="s">
        <v>1150</v>
      </c>
      <c r="G699" t="s">
        <v>1150</v>
      </c>
      <c r="H699">
        <v>1</v>
      </c>
      <c r="I699" t="s">
        <v>1059</v>
      </c>
      <c r="J699">
        <v>302010101</v>
      </c>
      <c r="K699" t="s">
        <v>1066</v>
      </c>
      <c r="L699">
        <v>301000</v>
      </c>
      <c r="M699" t="s">
        <v>1061</v>
      </c>
      <c r="O699" s="66">
        <v>0</v>
      </c>
      <c r="P699" s="66">
        <v>0</v>
      </c>
      <c r="Q699" t="s">
        <v>414</v>
      </c>
      <c r="R699" t="s">
        <v>506</v>
      </c>
      <c r="S699" t="e">
        <f>VLOOKUP(B699,中介结果明细表!$B$4:$E$6,8,FALSE)</f>
        <v>#N/A</v>
      </c>
    </row>
    <row r="700" hidden="1" spans="1:19">
      <c r="A700">
        <v>1235</v>
      </c>
      <c r="B700" s="67">
        <v>31000000034</v>
      </c>
      <c r="C700" t="s">
        <v>1151</v>
      </c>
      <c r="D700" t="s">
        <v>1152</v>
      </c>
      <c r="E700" t="s">
        <v>1151</v>
      </c>
      <c r="F700" t="s">
        <v>1153</v>
      </c>
      <c r="G700" t="s">
        <v>1153</v>
      </c>
      <c r="H700">
        <v>1</v>
      </c>
      <c r="I700" t="s">
        <v>1059</v>
      </c>
      <c r="J700">
        <v>302010101</v>
      </c>
      <c r="K700" t="s">
        <v>1066</v>
      </c>
      <c r="L700">
        <v>301000</v>
      </c>
      <c r="M700" t="s">
        <v>1061</v>
      </c>
      <c r="O700" s="66">
        <v>0</v>
      </c>
      <c r="P700" s="66">
        <v>0</v>
      </c>
      <c r="Q700" t="s">
        <v>414</v>
      </c>
      <c r="R700" t="s">
        <v>437</v>
      </c>
      <c r="S700" t="e">
        <f>VLOOKUP(B700,中介结果明细表!$B$4:$E$6,8,FALSE)</f>
        <v>#N/A</v>
      </c>
    </row>
    <row r="701" hidden="1" spans="1:19">
      <c r="A701">
        <v>1235</v>
      </c>
      <c r="B701" s="67">
        <v>31000000035</v>
      </c>
      <c r="C701" t="s">
        <v>1154</v>
      </c>
      <c r="D701" t="s">
        <v>1155</v>
      </c>
      <c r="E701" t="s">
        <v>1064</v>
      </c>
      <c r="F701" t="s">
        <v>1083</v>
      </c>
      <c r="G701" t="s">
        <v>1083</v>
      </c>
      <c r="H701">
        <v>1</v>
      </c>
      <c r="I701" t="s">
        <v>1059</v>
      </c>
      <c r="J701">
        <v>302010101</v>
      </c>
      <c r="K701" t="s">
        <v>1060</v>
      </c>
      <c r="L701">
        <v>301000</v>
      </c>
      <c r="M701" t="s">
        <v>1061</v>
      </c>
      <c r="O701" s="66">
        <v>388050</v>
      </c>
      <c r="P701" s="66">
        <v>0</v>
      </c>
      <c r="Q701" t="s">
        <v>414</v>
      </c>
      <c r="R701" t="s">
        <v>1043</v>
      </c>
      <c r="S701" t="e">
        <f>VLOOKUP(B701,中介结果明细表!$B$4:$E$6,8,FALSE)</f>
        <v>#N/A</v>
      </c>
    </row>
    <row r="702" hidden="1" spans="1:19">
      <c r="A702">
        <v>1235</v>
      </c>
      <c r="B702" s="67">
        <v>31000000036</v>
      </c>
      <c r="C702" t="s">
        <v>1156</v>
      </c>
      <c r="D702" t="s">
        <v>1157</v>
      </c>
      <c r="E702" t="s">
        <v>1114</v>
      </c>
      <c r="F702" t="s">
        <v>1088</v>
      </c>
      <c r="G702" t="s">
        <v>1088</v>
      </c>
      <c r="H702">
        <v>1</v>
      </c>
      <c r="I702" t="s">
        <v>1059</v>
      </c>
      <c r="J702">
        <v>302010101</v>
      </c>
      <c r="K702" t="s">
        <v>1066</v>
      </c>
      <c r="L702">
        <v>301000</v>
      </c>
      <c r="M702" t="s">
        <v>1061</v>
      </c>
      <c r="O702" s="66">
        <v>0</v>
      </c>
      <c r="P702" s="66">
        <v>0</v>
      </c>
      <c r="Q702" t="s">
        <v>414</v>
      </c>
      <c r="R702" t="s">
        <v>437</v>
      </c>
      <c r="S702" t="e">
        <f>VLOOKUP(B702,中介结果明细表!$B$4:$E$6,8,FALSE)</f>
        <v>#N/A</v>
      </c>
    </row>
    <row r="703" hidden="1" spans="1:19">
      <c r="A703">
        <v>1235</v>
      </c>
      <c r="B703" s="67">
        <v>31000000037</v>
      </c>
      <c r="C703" t="s">
        <v>1158</v>
      </c>
      <c r="D703" t="s">
        <v>1159</v>
      </c>
      <c r="E703" t="s">
        <v>1064</v>
      </c>
      <c r="F703" t="s">
        <v>1088</v>
      </c>
      <c r="G703" t="s">
        <v>1088</v>
      </c>
      <c r="H703">
        <v>1</v>
      </c>
      <c r="I703" t="s">
        <v>1059</v>
      </c>
      <c r="J703">
        <v>302010101</v>
      </c>
      <c r="K703" t="s">
        <v>1066</v>
      </c>
      <c r="L703">
        <v>301000</v>
      </c>
      <c r="M703" t="s">
        <v>1061</v>
      </c>
      <c r="O703" s="66">
        <v>0</v>
      </c>
      <c r="P703" s="66">
        <v>0</v>
      </c>
      <c r="Q703" t="s">
        <v>434</v>
      </c>
      <c r="R703" t="s">
        <v>464</v>
      </c>
      <c r="S703" t="e">
        <f>VLOOKUP(B703,中介结果明细表!$B$4:$E$6,8,FALSE)</f>
        <v>#N/A</v>
      </c>
    </row>
    <row r="704" hidden="1" spans="1:19">
      <c r="A704">
        <v>1235</v>
      </c>
      <c r="B704" s="67">
        <v>31000000038</v>
      </c>
      <c r="C704" t="s">
        <v>1160</v>
      </c>
      <c r="D704" t="s">
        <v>1161</v>
      </c>
      <c r="E704" t="s">
        <v>1064</v>
      </c>
      <c r="F704" t="s">
        <v>1088</v>
      </c>
      <c r="G704" t="s">
        <v>1088</v>
      </c>
      <c r="H704">
        <v>1</v>
      </c>
      <c r="I704" t="s">
        <v>1059</v>
      </c>
      <c r="J704">
        <v>302010101</v>
      </c>
      <c r="K704" t="s">
        <v>1066</v>
      </c>
      <c r="L704">
        <v>301000</v>
      </c>
      <c r="M704" t="s">
        <v>1061</v>
      </c>
      <c r="O704" s="66">
        <v>0</v>
      </c>
      <c r="P704" s="66">
        <v>0</v>
      </c>
      <c r="Q704" t="s">
        <v>414</v>
      </c>
      <c r="R704" t="s">
        <v>435</v>
      </c>
      <c r="S704" t="e">
        <f>VLOOKUP(B704,中介结果明细表!$B$4:$E$6,8,FALSE)</f>
        <v>#N/A</v>
      </c>
    </row>
    <row r="705" hidden="1" spans="1:19">
      <c r="A705">
        <v>1235</v>
      </c>
      <c r="B705" s="67">
        <v>31000000039</v>
      </c>
      <c r="C705" t="s">
        <v>501</v>
      </c>
      <c r="D705" t="s">
        <v>502</v>
      </c>
      <c r="E705" t="s">
        <v>501</v>
      </c>
      <c r="F705" t="s">
        <v>504</v>
      </c>
      <c r="G705" t="s">
        <v>504</v>
      </c>
      <c r="H705">
        <v>1</v>
      </c>
      <c r="I705" t="s">
        <v>411</v>
      </c>
      <c r="J705">
        <v>302010101</v>
      </c>
      <c r="K705" t="s">
        <v>505</v>
      </c>
      <c r="L705">
        <v>301000</v>
      </c>
      <c r="M705" t="s">
        <v>1061</v>
      </c>
      <c r="O705" s="66">
        <v>0</v>
      </c>
      <c r="P705" s="66">
        <v>0</v>
      </c>
      <c r="Q705" t="s">
        <v>414</v>
      </c>
      <c r="R705" t="s">
        <v>506</v>
      </c>
      <c r="S705" t="e">
        <f>VLOOKUP(B705,中介结果明细表!$B$4:$E$6,8,FALSE)</f>
        <v>#N/A</v>
      </c>
    </row>
    <row r="706" hidden="1" spans="1:19">
      <c r="A706">
        <v>1235</v>
      </c>
      <c r="B706" s="67">
        <v>31000000040</v>
      </c>
      <c r="C706" t="s">
        <v>1107</v>
      </c>
      <c r="D706" t="s">
        <v>1108</v>
      </c>
      <c r="E706" t="s">
        <v>1064</v>
      </c>
      <c r="F706" t="s">
        <v>1162</v>
      </c>
      <c r="G706" t="s">
        <v>1162</v>
      </c>
      <c r="H706">
        <v>1</v>
      </c>
      <c r="I706" t="s">
        <v>1059</v>
      </c>
      <c r="J706">
        <v>302010101</v>
      </c>
      <c r="K706" t="s">
        <v>1163</v>
      </c>
      <c r="L706">
        <v>301000</v>
      </c>
      <c r="M706" t="s">
        <v>1061</v>
      </c>
      <c r="O706" s="66">
        <v>0</v>
      </c>
      <c r="P706" s="66">
        <v>0</v>
      </c>
      <c r="Q706" t="s">
        <v>414</v>
      </c>
      <c r="R706" t="s">
        <v>485</v>
      </c>
      <c r="S706" t="e">
        <f>VLOOKUP(B706,中介结果明细表!$B$4:$E$6,8,FALSE)</f>
        <v>#N/A</v>
      </c>
    </row>
    <row r="707" hidden="1" spans="1:19">
      <c r="A707">
        <v>1235</v>
      </c>
      <c r="B707" s="67">
        <v>31000000041</v>
      </c>
      <c r="C707" t="s">
        <v>1164</v>
      </c>
      <c r="D707" t="s">
        <v>1165</v>
      </c>
      <c r="E707" t="s">
        <v>1114</v>
      </c>
      <c r="F707" t="s">
        <v>1166</v>
      </c>
      <c r="G707" t="s">
        <v>1166</v>
      </c>
      <c r="H707">
        <v>1</v>
      </c>
      <c r="I707" t="s">
        <v>1059</v>
      </c>
      <c r="J707">
        <v>302011401</v>
      </c>
      <c r="K707" t="s">
        <v>1167</v>
      </c>
      <c r="L707">
        <v>301000</v>
      </c>
      <c r="M707" t="s">
        <v>1061</v>
      </c>
      <c r="O707" s="66">
        <v>0</v>
      </c>
      <c r="P707" s="66">
        <v>0</v>
      </c>
      <c r="Q707" t="s">
        <v>434</v>
      </c>
      <c r="R707" t="s">
        <v>464</v>
      </c>
      <c r="S707" t="e">
        <f>VLOOKUP(B707,中介结果明细表!$B$4:$E$6,8,FALSE)</f>
        <v>#N/A</v>
      </c>
    </row>
    <row r="708" hidden="1" spans="1:19">
      <c r="A708">
        <v>1235</v>
      </c>
      <c r="B708" s="67">
        <v>31000000042</v>
      </c>
      <c r="C708" t="s">
        <v>501</v>
      </c>
      <c r="D708" t="s">
        <v>513</v>
      </c>
      <c r="E708" t="s">
        <v>501</v>
      </c>
      <c r="F708" t="s">
        <v>445</v>
      </c>
      <c r="G708" t="s">
        <v>445</v>
      </c>
      <c r="H708">
        <v>1</v>
      </c>
      <c r="I708" t="s">
        <v>508</v>
      </c>
      <c r="J708">
        <v>302010101</v>
      </c>
      <c r="K708" t="s">
        <v>427</v>
      </c>
      <c r="L708">
        <v>301000</v>
      </c>
      <c r="M708" t="s">
        <v>1061</v>
      </c>
      <c r="O708" s="66">
        <v>0</v>
      </c>
      <c r="P708" s="66">
        <v>0</v>
      </c>
      <c r="Q708" t="s">
        <v>414</v>
      </c>
      <c r="R708" t="s">
        <v>424</v>
      </c>
      <c r="S708" t="e">
        <f>VLOOKUP(B708,中介结果明细表!$B$4:$E$6,8,FALSE)</f>
        <v>#N/A</v>
      </c>
    </row>
    <row r="709" hidden="1" spans="1:19">
      <c r="A709">
        <v>1235</v>
      </c>
      <c r="B709" s="67">
        <v>31000000043</v>
      </c>
      <c r="C709" t="s">
        <v>1168</v>
      </c>
      <c r="D709" t="s">
        <v>1169</v>
      </c>
      <c r="E709" t="s">
        <v>1168</v>
      </c>
      <c r="F709" t="s">
        <v>1170</v>
      </c>
      <c r="G709" t="s">
        <v>1170</v>
      </c>
      <c r="H709">
        <v>1</v>
      </c>
      <c r="I709" t="s">
        <v>411</v>
      </c>
      <c r="J709">
        <v>302010101</v>
      </c>
      <c r="K709" t="s">
        <v>505</v>
      </c>
      <c r="L709">
        <v>301000</v>
      </c>
      <c r="M709" t="s">
        <v>1061</v>
      </c>
      <c r="O709" s="66">
        <v>0</v>
      </c>
      <c r="P709" s="66">
        <v>0</v>
      </c>
      <c r="Q709" t="s">
        <v>414</v>
      </c>
      <c r="R709" t="s">
        <v>450</v>
      </c>
      <c r="S709" t="e">
        <f>VLOOKUP(B709,中介结果明细表!$B$4:$E$6,8,FALSE)</f>
        <v>#N/A</v>
      </c>
    </row>
    <row r="710" hidden="1" spans="1:19">
      <c r="A710">
        <v>1235</v>
      </c>
      <c r="B710" s="67">
        <v>31000000044</v>
      </c>
      <c r="C710" t="s">
        <v>1171</v>
      </c>
      <c r="D710" t="s">
        <v>1172</v>
      </c>
      <c r="E710" t="s">
        <v>1057</v>
      </c>
      <c r="F710" t="s">
        <v>622</v>
      </c>
      <c r="G710" t="s">
        <v>622</v>
      </c>
      <c r="H710">
        <v>1</v>
      </c>
      <c r="I710" t="s">
        <v>1059</v>
      </c>
      <c r="J710">
        <v>302010101</v>
      </c>
      <c r="K710" t="s">
        <v>1066</v>
      </c>
      <c r="L710">
        <v>301000</v>
      </c>
      <c r="M710" t="s">
        <v>1061</v>
      </c>
      <c r="O710" s="66">
        <v>0</v>
      </c>
      <c r="P710" s="66">
        <v>0</v>
      </c>
      <c r="Q710" t="s">
        <v>414</v>
      </c>
      <c r="R710" t="s">
        <v>455</v>
      </c>
      <c r="S710" t="e">
        <f>VLOOKUP(B710,中介结果明细表!$B$4:$E$6,8,FALSE)</f>
        <v>#N/A</v>
      </c>
    </row>
    <row r="711" hidden="1" spans="1:19">
      <c r="A711">
        <v>1235</v>
      </c>
      <c r="B711" s="67">
        <v>31000000045</v>
      </c>
      <c r="C711" t="s">
        <v>1173</v>
      </c>
      <c r="D711" t="s">
        <v>1174</v>
      </c>
      <c r="E711" t="s">
        <v>1175</v>
      </c>
      <c r="F711" t="s">
        <v>622</v>
      </c>
      <c r="G711" t="s">
        <v>622</v>
      </c>
      <c r="H711">
        <v>1</v>
      </c>
      <c r="I711" t="s">
        <v>1059</v>
      </c>
      <c r="J711">
        <v>302010501</v>
      </c>
      <c r="K711" t="s">
        <v>1066</v>
      </c>
      <c r="L711">
        <v>301000</v>
      </c>
      <c r="M711" t="s">
        <v>1061</v>
      </c>
      <c r="O711" s="66">
        <v>0</v>
      </c>
      <c r="P711" s="66">
        <v>0</v>
      </c>
      <c r="Q711" t="s">
        <v>414</v>
      </c>
      <c r="R711" t="s">
        <v>455</v>
      </c>
      <c r="S711" t="e">
        <f>VLOOKUP(B711,中介结果明细表!$B$4:$E$6,8,FALSE)</f>
        <v>#N/A</v>
      </c>
    </row>
    <row r="712" hidden="1" spans="1:19">
      <c r="A712">
        <v>1235</v>
      </c>
      <c r="B712" s="67">
        <v>31000000046</v>
      </c>
      <c r="C712" t="s">
        <v>1176</v>
      </c>
      <c r="D712" t="s">
        <v>1177</v>
      </c>
      <c r="E712" t="s">
        <v>1175</v>
      </c>
      <c r="F712" t="s">
        <v>622</v>
      </c>
      <c r="G712" t="s">
        <v>622</v>
      </c>
      <c r="H712">
        <v>1</v>
      </c>
      <c r="I712" t="s">
        <v>1059</v>
      </c>
      <c r="J712">
        <v>302010101</v>
      </c>
      <c r="K712" t="s">
        <v>1066</v>
      </c>
      <c r="L712">
        <v>301000</v>
      </c>
      <c r="M712" t="s">
        <v>1061</v>
      </c>
      <c r="O712" s="66">
        <v>0</v>
      </c>
      <c r="P712" s="66">
        <v>0</v>
      </c>
      <c r="Q712" t="s">
        <v>414</v>
      </c>
      <c r="R712" t="s">
        <v>455</v>
      </c>
      <c r="S712" t="e">
        <f>VLOOKUP(B712,中介结果明细表!$B$4:$E$6,8,FALSE)</f>
        <v>#N/A</v>
      </c>
    </row>
    <row r="713" hidden="1" spans="1:19">
      <c r="A713">
        <v>1235</v>
      </c>
      <c r="B713" s="67">
        <v>31000000047</v>
      </c>
      <c r="C713" t="s">
        <v>1178</v>
      </c>
      <c r="D713" t="s">
        <v>1179</v>
      </c>
      <c r="E713" t="s">
        <v>1175</v>
      </c>
      <c r="F713" t="s">
        <v>622</v>
      </c>
      <c r="G713" t="s">
        <v>622</v>
      </c>
      <c r="H713">
        <v>1</v>
      </c>
      <c r="I713" t="s">
        <v>1059</v>
      </c>
      <c r="J713">
        <v>302010501</v>
      </c>
      <c r="K713" t="s">
        <v>1066</v>
      </c>
      <c r="L713">
        <v>301000</v>
      </c>
      <c r="M713" t="s">
        <v>1061</v>
      </c>
      <c r="O713" s="66">
        <v>0</v>
      </c>
      <c r="P713" s="66">
        <v>0</v>
      </c>
      <c r="Q713" t="s">
        <v>414</v>
      </c>
      <c r="R713" t="s">
        <v>455</v>
      </c>
      <c r="S713" t="e">
        <f>VLOOKUP(B713,中介结果明细表!$B$4:$E$6,8,FALSE)</f>
        <v>#N/A</v>
      </c>
    </row>
    <row r="714" hidden="1" spans="1:19">
      <c r="A714">
        <v>1235</v>
      </c>
      <c r="B714" s="67">
        <v>31000000048</v>
      </c>
      <c r="C714" t="s">
        <v>1180</v>
      </c>
      <c r="D714" t="s">
        <v>1181</v>
      </c>
      <c r="E714" t="s">
        <v>1175</v>
      </c>
      <c r="F714" t="s">
        <v>622</v>
      </c>
      <c r="G714" t="s">
        <v>622</v>
      </c>
      <c r="H714">
        <v>1</v>
      </c>
      <c r="I714" t="s">
        <v>1059</v>
      </c>
      <c r="J714">
        <v>302010101</v>
      </c>
      <c r="K714" t="s">
        <v>1066</v>
      </c>
      <c r="L714">
        <v>301000</v>
      </c>
      <c r="M714" t="s">
        <v>1061</v>
      </c>
      <c r="O714" s="66">
        <v>0</v>
      </c>
      <c r="P714" s="66">
        <v>0</v>
      </c>
      <c r="Q714" t="s">
        <v>414</v>
      </c>
      <c r="R714" t="s">
        <v>455</v>
      </c>
      <c r="S714" t="e">
        <f>VLOOKUP(B714,中介结果明细表!$B$4:$E$6,8,FALSE)</f>
        <v>#N/A</v>
      </c>
    </row>
    <row r="715" hidden="1" spans="1:19">
      <c r="A715">
        <v>1235</v>
      </c>
      <c r="B715" s="67">
        <v>31000000049</v>
      </c>
      <c r="C715" t="s">
        <v>1182</v>
      </c>
      <c r="D715" t="s">
        <v>1174</v>
      </c>
      <c r="E715" t="s">
        <v>1175</v>
      </c>
      <c r="F715" t="s">
        <v>627</v>
      </c>
      <c r="G715" t="s">
        <v>627</v>
      </c>
      <c r="H715">
        <v>1</v>
      </c>
      <c r="I715" t="s">
        <v>1059</v>
      </c>
      <c r="J715">
        <v>302010101</v>
      </c>
      <c r="K715" t="s">
        <v>1183</v>
      </c>
      <c r="L715">
        <v>301000</v>
      </c>
      <c r="M715" t="s">
        <v>1061</v>
      </c>
      <c r="O715" s="66">
        <v>0</v>
      </c>
      <c r="P715" s="66">
        <v>0</v>
      </c>
      <c r="Q715" t="s">
        <v>414</v>
      </c>
      <c r="R715" t="s">
        <v>455</v>
      </c>
      <c r="S715" t="e">
        <f>VLOOKUP(B715,中介结果明细表!$B$4:$E$6,8,FALSE)</f>
        <v>#N/A</v>
      </c>
    </row>
    <row r="716" hidden="1" spans="1:19">
      <c r="A716">
        <v>1235</v>
      </c>
      <c r="B716" s="67">
        <v>31000000050</v>
      </c>
      <c r="C716" t="s">
        <v>501</v>
      </c>
      <c r="D716" t="s">
        <v>507</v>
      </c>
      <c r="E716" t="s">
        <v>501</v>
      </c>
      <c r="F716" t="s">
        <v>449</v>
      </c>
      <c r="G716" t="s">
        <v>449</v>
      </c>
      <c r="H716">
        <v>1</v>
      </c>
      <c r="I716" t="s">
        <v>508</v>
      </c>
      <c r="J716">
        <v>302010101</v>
      </c>
      <c r="K716" t="s">
        <v>505</v>
      </c>
      <c r="L716">
        <v>301000</v>
      </c>
      <c r="M716" t="s">
        <v>1061</v>
      </c>
      <c r="O716" s="66">
        <v>0</v>
      </c>
      <c r="P716" s="66">
        <v>0</v>
      </c>
      <c r="Q716" t="s">
        <v>414</v>
      </c>
      <c r="R716" t="s">
        <v>455</v>
      </c>
      <c r="S716" t="e">
        <f>VLOOKUP(B716,中介结果明细表!$B$4:$E$6,8,FALSE)</f>
        <v>#N/A</v>
      </c>
    </row>
    <row r="717" hidden="1" spans="1:19">
      <c r="A717">
        <v>1235</v>
      </c>
      <c r="B717" s="67">
        <v>31000000051</v>
      </c>
      <c r="C717" t="s">
        <v>501</v>
      </c>
      <c r="D717" t="s">
        <v>514</v>
      </c>
      <c r="E717" t="s">
        <v>501</v>
      </c>
      <c r="F717" t="s">
        <v>454</v>
      </c>
      <c r="G717" t="s">
        <v>454</v>
      </c>
      <c r="H717">
        <v>1</v>
      </c>
      <c r="I717" t="s">
        <v>508</v>
      </c>
      <c r="J717">
        <v>302010101</v>
      </c>
      <c r="K717" t="s">
        <v>481</v>
      </c>
      <c r="L717">
        <v>301000</v>
      </c>
      <c r="M717" t="s">
        <v>1061</v>
      </c>
      <c r="O717" s="66">
        <v>0</v>
      </c>
      <c r="P717" s="66">
        <v>0</v>
      </c>
      <c r="Q717" t="s">
        <v>414</v>
      </c>
      <c r="R717" t="s">
        <v>415</v>
      </c>
      <c r="S717" t="e">
        <f>VLOOKUP(B717,中介结果明细表!$B$4:$E$6,8,FALSE)</f>
        <v>#N/A</v>
      </c>
    </row>
    <row r="718" hidden="1" spans="1:19">
      <c r="A718">
        <v>1235</v>
      </c>
      <c r="B718" s="67">
        <v>31000000052</v>
      </c>
      <c r="C718" t="s">
        <v>501</v>
      </c>
      <c r="D718" t="s">
        <v>511</v>
      </c>
      <c r="E718" t="s">
        <v>501</v>
      </c>
      <c r="F718" t="s">
        <v>454</v>
      </c>
      <c r="G718" t="s">
        <v>454</v>
      </c>
      <c r="H718">
        <v>1</v>
      </c>
      <c r="I718" t="s">
        <v>508</v>
      </c>
      <c r="J718">
        <v>302010101</v>
      </c>
      <c r="K718" t="s">
        <v>481</v>
      </c>
      <c r="L718">
        <v>301000</v>
      </c>
      <c r="M718" t="s">
        <v>1061</v>
      </c>
      <c r="O718" s="66">
        <v>0</v>
      </c>
      <c r="P718" s="66">
        <v>0</v>
      </c>
      <c r="Q718" t="s">
        <v>414</v>
      </c>
      <c r="R718" t="s">
        <v>512</v>
      </c>
      <c r="S718" t="e">
        <f>VLOOKUP(B718,中介结果明细表!$B$4:$E$6,8,FALSE)</f>
        <v>#N/A</v>
      </c>
    </row>
    <row r="719" hidden="1" spans="1:19">
      <c r="A719">
        <v>1235</v>
      </c>
      <c r="B719" s="67">
        <v>31000000053</v>
      </c>
      <c r="C719" t="s">
        <v>1184</v>
      </c>
      <c r="D719" t="s">
        <v>1185</v>
      </c>
      <c r="E719" t="s">
        <v>1186</v>
      </c>
      <c r="F719" t="s">
        <v>1187</v>
      </c>
      <c r="G719" t="s">
        <v>1187</v>
      </c>
      <c r="H719">
        <v>1</v>
      </c>
      <c r="I719" t="s">
        <v>1059</v>
      </c>
      <c r="J719">
        <v>302010501</v>
      </c>
      <c r="K719" t="s">
        <v>1188</v>
      </c>
      <c r="L719">
        <v>301000</v>
      </c>
      <c r="M719" t="s">
        <v>1061</v>
      </c>
      <c r="O719" s="66">
        <v>3444849.78</v>
      </c>
      <c r="P719" s="66">
        <v>39446.99</v>
      </c>
      <c r="Q719" t="s">
        <v>414</v>
      </c>
      <c r="R719" t="s">
        <v>512</v>
      </c>
      <c r="S719" t="e">
        <f>VLOOKUP(B719,中介结果明细表!$B$4:$E$6,8,FALSE)</f>
        <v>#N/A</v>
      </c>
    </row>
    <row r="720" hidden="1" spans="1:19">
      <c r="A720">
        <v>1235</v>
      </c>
      <c r="B720" s="67">
        <v>31000000054</v>
      </c>
      <c r="C720" t="s">
        <v>1189</v>
      </c>
      <c r="D720" t="s">
        <v>1190</v>
      </c>
      <c r="E720" t="s">
        <v>1064</v>
      </c>
      <c r="F720" t="s">
        <v>1187</v>
      </c>
      <c r="G720" t="s">
        <v>1187</v>
      </c>
      <c r="H720">
        <v>1</v>
      </c>
      <c r="I720" t="s">
        <v>1059</v>
      </c>
      <c r="J720">
        <v>302010101</v>
      </c>
      <c r="K720" t="s">
        <v>1188</v>
      </c>
      <c r="L720">
        <v>301000</v>
      </c>
      <c r="M720" t="s">
        <v>1061</v>
      </c>
      <c r="O720" s="66">
        <v>3095379.88</v>
      </c>
      <c r="P720" s="66">
        <v>0</v>
      </c>
      <c r="Q720" t="s">
        <v>414</v>
      </c>
      <c r="R720" t="s">
        <v>512</v>
      </c>
      <c r="S720" t="e">
        <f>VLOOKUP(B720,中介结果明细表!$B$4:$E$6,8,FALSE)</f>
        <v>#N/A</v>
      </c>
    </row>
    <row r="721" hidden="1" spans="1:19">
      <c r="A721">
        <v>1235</v>
      </c>
      <c r="B721" s="67">
        <v>31000000055</v>
      </c>
      <c r="C721" t="s">
        <v>1191</v>
      </c>
      <c r="D721" t="s">
        <v>1192</v>
      </c>
      <c r="E721" t="s">
        <v>1193</v>
      </c>
      <c r="F721" t="s">
        <v>1187</v>
      </c>
      <c r="G721" t="s">
        <v>1187</v>
      </c>
      <c r="H721">
        <v>1</v>
      </c>
      <c r="I721" t="s">
        <v>1059</v>
      </c>
      <c r="J721">
        <v>302010101</v>
      </c>
      <c r="K721" t="s">
        <v>1188</v>
      </c>
      <c r="L721">
        <v>301000</v>
      </c>
      <c r="M721" t="s">
        <v>1061</v>
      </c>
      <c r="O721" s="66">
        <v>3551953.74</v>
      </c>
      <c r="P721" s="66">
        <v>59246.15</v>
      </c>
      <c r="Q721" t="s">
        <v>414</v>
      </c>
      <c r="R721" t="s">
        <v>419</v>
      </c>
      <c r="S721" t="e">
        <f>VLOOKUP(B721,中介结果明细表!$B$4:$E$6,8,FALSE)</f>
        <v>#N/A</v>
      </c>
    </row>
    <row r="722" hidden="1" spans="1:19">
      <c r="A722">
        <v>1235</v>
      </c>
      <c r="B722" s="67">
        <v>31000000056</v>
      </c>
      <c r="C722" t="s">
        <v>1194</v>
      </c>
      <c r="D722" t="s">
        <v>1190</v>
      </c>
      <c r="E722" t="s">
        <v>1064</v>
      </c>
      <c r="F722" t="s">
        <v>1187</v>
      </c>
      <c r="G722" t="s">
        <v>1187</v>
      </c>
      <c r="H722">
        <v>1</v>
      </c>
      <c r="I722" t="s">
        <v>1059</v>
      </c>
      <c r="J722">
        <v>302010501</v>
      </c>
      <c r="K722" t="s">
        <v>1188</v>
      </c>
      <c r="L722">
        <v>301000</v>
      </c>
      <c r="M722" t="s">
        <v>1061</v>
      </c>
      <c r="O722" s="66">
        <v>3441097.36</v>
      </c>
      <c r="P722" s="66">
        <v>0</v>
      </c>
      <c r="Q722" t="s">
        <v>414</v>
      </c>
      <c r="R722" t="s">
        <v>482</v>
      </c>
      <c r="S722" t="e">
        <f>VLOOKUP(B722,中介结果明细表!$B$4:$E$6,8,FALSE)</f>
        <v>#N/A</v>
      </c>
    </row>
    <row r="723" hidden="1" spans="1:19">
      <c r="A723">
        <v>1235</v>
      </c>
      <c r="B723" s="67">
        <v>31000000057</v>
      </c>
      <c r="C723" t="s">
        <v>501</v>
      </c>
      <c r="D723" t="s">
        <v>509</v>
      </c>
      <c r="E723" t="s">
        <v>501</v>
      </c>
      <c r="F723" t="s">
        <v>510</v>
      </c>
      <c r="G723" t="s">
        <v>510</v>
      </c>
      <c r="H723">
        <v>1</v>
      </c>
      <c r="I723" t="s">
        <v>508</v>
      </c>
      <c r="J723">
        <v>302010101</v>
      </c>
      <c r="K723" t="s">
        <v>446</v>
      </c>
      <c r="L723">
        <v>301000</v>
      </c>
      <c r="M723" t="s">
        <v>1061</v>
      </c>
      <c r="O723" s="66">
        <v>0</v>
      </c>
      <c r="P723" s="66">
        <v>0</v>
      </c>
      <c r="Q723" t="s">
        <v>414</v>
      </c>
      <c r="R723" t="s">
        <v>460</v>
      </c>
      <c r="S723" t="e">
        <f>VLOOKUP(B723,中介结果明细表!$B$4:$E$6,8,FALSE)</f>
        <v>#N/A</v>
      </c>
    </row>
    <row r="724" hidden="1" spans="1:19">
      <c r="A724">
        <v>1235</v>
      </c>
      <c r="B724" s="67">
        <v>31000000058</v>
      </c>
      <c r="C724" t="s">
        <v>1195</v>
      </c>
      <c r="E724" t="s">
        <v>1195</v>
      </c>
      <c r="F724" t="s">
        <v>1196</v>
      </c>
      <c r="G724" t="s">
        <v>1196</v>
      </c>
      <c r="H724">
        <v>1</v>
      </c>
      <c r="I724" t="s">
        <v>1197</v>
      </c>
      <c r="J724">
        <v>3020131</v>
      </c>
      <c r="K724" t="s">
        <v>505</v>
      </c>
      <c r="L724">
        <v>301000</v>
      </c>
      <c r="M724" t="s">
        <v>1061</v>
      </c>
      <c r="O724" s="66">
        <v>0</v>
      </c>
      <c r="P724" s="66">
        <v>0</v>
      </c>
      <c r="Q724" t="s">
        <v>434</v>
      </c>
      <c r="R724" t="s">
        <v>506</v>
      </c>
      <c r="S724" t="e">
        <f>VLOOKUP(B724,中介结果明细表!$B$4:$E$6,8,FALSE)</f>
        <v>#N/A</v>
      </c>
    </row>
    <row r="725" hidden="1" spans="1:19">
      <c r="A725">
        <v>1235</v>
      </c>
      <c r="B725" s="67">
        <v>31000000059</v>
      </c>
      <c r="C725" t="s">
        <v>1198</v>
      </c>
      <c r="E725" t="s">
        <v>1198</v>
      </c>
      <c r="F725" t="s">
        <v>1196</v>
      </c>
      <c r="G725" t="s">
        <v>1196</v>
      </c>
      <c r="H725">
        <v>1</v>
      </c>
      <c r="I725" t="s">
        <v>1197</v>
      </c>
      <c r="J725">
        <v>3020131</v>
      </c>
      <c r="K725" t="s">
        <v>1060</v>
      </c>
      <c r="L725">
        <v>301000</v>
      </c>
      <c r="M725" t="s">
        <v>1061</v>
      </c>
      <c r="O725" s="66">
        <v>270240.53</v>
      </c>
      <c r="P725" s="66">
        <v>0</v>
      </c>
      <c r="Q725" t="s">
        <v>414</v>
      </c>
      <c r="R725" t="s">
        <v>1043</v>
      </c>
      <c r="S725" t="e">
        <f>VLOOKUP(B725,中介结果明细表!$B$4:$E$6,8,FALSE)</f>
        <v>#N/A</v>
      </c>
    </row>
    <row r="726" hidden="1" spans="1:19">
      <c r="A726">
        <v>1235</v>
      </c>
      <c r="B726" s="67">
        <v>31000000060</v>
      </c>
      <c r="C726" t="s">
        <v>1199</v>
      </c>
      <c r="E726" t="s">
        <v>1199</v>
      </c>
      <c r="F726" t="s">
        <v>1196</v>
      </c>
      <c r="G726" t="s">
        <v>1196</v>
      </c>
      <c r="H726">
        <v>1</v>
      </c>
      <c r="I726" t="s">
        <v>1197</v>
      </c>
      <c r="J726">
        <v>3020131</v>
      </c>
      <c r="K726" t="s">
        <v>1066</v>
      </c>
      <c r="L726">
        <v>301000</v>
      </c>
      <c r="M726" t="s">
        <v>1061</v>
      </c>
      <c r="O726" s="66">
        <v>3416246.08</v>
      </c>
      <c r="P726" s="66">
        <v>896394.38</v>
      </c>
      <c r="Q726" t="s">
        <v>414</v>
      </c>
      <c r="R726" t="s">
        <v>418</v>
      </c>
      <c r="S726" t="e">
        <f>VLOOKUP(B726,中介结果明细表!$B$4:$E$6,8,FALSE)</f>
        <v>#N/A</v>
      </c>
    </row>
    <row r="727" hidden="1" spans="1:19">
      <c r="A727">
        <v>1235</v>
      </c>
      <c r="B727" s="67">
        <v>31000000061</v>
      </c>
      <c r="C727" t="s">
        <v>1200</v>
      </c>
      <c r="D727" t="s">
        <v>1201</v>
      </c>
      <c r="E727" t="s">
        <v>1092</v>
      </c>
      <c r="F727" t="s">
        <v>1202</v>
      </c>
      <c r="G727" t="s">
        <v>1202</v>
      </c>
      <c r="H727">
        <v>1</v>
      </c>
      <c r="I727" t="s">
        <v>1059</v>
      </c>
      <c r="J727">
        <v>302010101</v>
      </c>
      <c r="K727" t="s">
        <v>1203</v>
      </c>
      <c r="L727">
        <v>301000</v>
      </c>
      <c r="M727" t="s">
        <v>1061</v>
      </c>
      <c r="O727" s="66">
        <v>0</v>
      </c>
      <c r="P727" s="66">
        <v>0</v>
      </c>
      <c r="Q727" t="s">
        <v>414</v>
      </c>
      <c r="R727" t="s">
        <v>464</v>
      </c>
      <c r="S727" t="e">
        <f>VLOOKUP(B727,中介结果明细表!$B$4:$E$6,8,FALSE)</f>
        <v>#N/A</v>
      </c>
    </row>
    <row r="728" hidden="1" spans="1:19">
      <c r="A728">
        <v>1235</v>
      </c>
      <c r="B728" s="67">
        <v>31000000062</v>
      </c>
      <c r="C728" t="s">
        <v>1204</v>
      </c>
      <c r="D728" t="s">
        <v>1205</v>
      </c>
      <c r="E728" t="s">
        <v>1193</v>
      </c>
      <c r="F728" t="s">
        <v>1202</v>
      </c>
      <c r="G728" t="s">
        <v>1202</v>
      </c>
      <c r="H728">
        <v>1</v>
      </c>
      <c r="I728" t="s">
        <v>1059</v>
      </c>
      <c r="J728">
        <v>302010101</v>
      </c>
      <c r="K728" t="s">
        <v>1203</v>
      </c>
      <c r="L728">
        <v>301000</v>
      </c>
      <c r="M728" t="s">
        <v>1061</v>
      </c>
      <c r="O728" s="66">
        <v>0</v>
      </c>
      <c r="P728" s="66">
        <v>0</v>
      </c>
      <c r="Q728" t="s">
        <v>414</v>
      </c>
      <c r="R728" t="s">
        <v>464</v>
      </c>
      <c r="S728" t="e">
        <f>VLOOKUP(B728,中介结果明细表!$B$4:$E$6,8,FALSE)</f>
        <v>#N/A</v>
      </c>
    </row>
    <row r="729" hidden="1" spans="1:19">
      <c r="A729">
        <v>1235</v>
      </c>
      <c r="B729" s="67">
        <v>31000000063</v>
      </c>
      <c r="C729" t="s">
        <v>1206</v>
      </c>
      <c r="D729" t="s">
        <v>1207</v>
      </c>
      <c r="E729" t="s">
        <v>1175</v>
      </c>
      <c r="F729" t="s">
        <v>1202</v>
      </c>
      <c r="G729" t="s">
        <v>1202</v>
      </c>
      <c r="H729">
        <v>1</v>
      </c>
      <c r="I729" t="s">
        <v>1059</v>
      </c>
      <c r="J729">
        <v>302010501</v>
      </c>
      <c r="K729" t="s">
        <v>1203</v>
      </c>
      <c r="L729">
        <v>301000</v>
      </c>
      <c r="M729" t="s">
        <v>1061</v>
      </c>
      <c r="O729" s="66">
        <v>0</v>
      </c>
      <c r="P729" s="66">
        <v>0</v>
      </c>
      <c r="Q729" t="s">
        <v>414</v>
      </c>
      <c r="R729" t="s">
        <v>464</v>
      </c>
      <c r="S729" t="e">
        <f>VLOOKUP(B729,中介结果明细表!$B$4:$E$6,8,FALSE)</f>
        <v>#N/A</v>
      </c>
    </row>
    <row r="730" hidden="1" spans="1:19">
      <c r="A730">
        <v>1235</v>
      </c>
      <c r="B730" s="67">
        <v>31000000064</v>
      </c>
      <c r="C730" t="s">
        <v>1208</v>
      </c>
      <c r="D730" t="s">
        <v>1209</v>
      </c>
      <c r="E730" t="s">
        <v>1074</v>
      </c>
      <c r="F730" t="s">
        <v>1202</v>
      </c>
      <c r="G730" t="s">
        <v>1202</v>
      </c>
      <c r="H730">
        <v>1</v>
      </c>
      <c r="I730" t="s">
        <v>1059</v>
      </c>
      <c r="J730">
        <v>302010101</v>
      </c>
      <c r="K730" t="s">
        <v>1203</v>
      </c>
      <c r="L730">
        <v>301000</v>
      </c>
      <c r="M730" t="s">
        <v>1061</v>
      </c>
      <c r="O730" s="66">
        <v>0</v>
      </c>
      <c r="P730" s="66">
        <v>0</v>
      </c>
      <c r="Q730" t="s">
        <v>414</v>
      </c>
      <c r="R730" t="s">
        <v>464</v>
      </c>
      <c r="S730" t="e">
        <f>VLOOKUP(B730,中介结果明细表!$B$4:$E$6,8,FALSE)</f>
        <v>#N/A</v>
      </c>
    </row>
    <row r="731" hidden="1" spans="1:19">
      <c r="A731">
        <v>1235</v>
      </c>
      <c r="B731" s="67">
        <v>31000000065</v>
      </c>
      <c r="C731" t="s">
        <v>1210</v>
      </c>
      <c r="D731" t="s">
        <v>1211</v>
      </c>
      <c r="E731" t="s">
        <v>1074</v>
      </c>
      <c r="F731" t="s">
        <v>1202</v>
      </c>
      <c r="G731" t="s">
        <v>1202</v>
      </c>
      <c r="H731">
        <v>1</v>
      </c>
      <c r="I731" t="s">
        <v>1059</v>
      </c>
      <c r="J731">
        <v>302010501</v>
      </c>
      <c r="K731" t="s">
        <v>1203</v>
      </c>
      <c r="L731">
        <v>301000</v>
      </c>
      <c r="M731" t="s">
        <v>1061</v>
      </c>
      <c r="O731" s="66">
        <v>0</v>
      </c>
      <c r="P731" s="66">
        <v>0</v>
      </c>
      <c r="Q731" t="s">
        <v>414</v>
      </c>
      <c r="R731" t="s">
        <v>464</v>
      </c>
      <c r="S731" t="e">
        <f>VLOOKUP(B731,中介结果明细表!$B$4:$E$6,8,FALSE)</f>
        <v>#N/A</v>
      </c>
    </row>
    <row r="732" hidden="1" spans="1:19">
      <c r="A732">
        <v>1235</v>
      </c>
      <c r="B732" s="67">
        <v>31000000066</v>
      </c>
      <c r="C732" t="s">
        <v>1212</v>
      </c>
      <c r="D732" t="s">
        <v>1213</v>
      </c>
      <c r="E732" t="s">
        <v>1193</v>
      </c>
      <c r="F732" t="s">
        <v>1202</v>
      </c>
      <c r="G732" t="s">
        <v>1202</v>
      </c>
      <c r="H732">
        <v>1</v>
      </c>
      <c r="I732" t="s">
        <v>1059</v>
      </c>
      <c r="J732">
        <v>302010101</v>
      </c>
      <c r="K732" t="s">
        <v>1203</v>
      </c>
      <c r="L732">
        <v>301000</v>
      </c>
      <c r="M732" t="s">
        <v>1061</v>
      </c>
      <c r="O732" s="66">
        <v>0</v>
      </c>
      <c r="P732" s="66">
        <v>0</v>
      </c>
      <c r="Q732" t="s">
        <v>414</v>
      </c>
      <c r="R732" t="s">
        <v>464</v>
      </c>
      <c r="S732" t="e">
        <f>VLOOKUP(B732,中介结果明细表!$B$4:$E$6,8,FALSE)</f>
        <v>#N/A</v>
      </c>
    </row>
    <row r="733" hidden="1" spans="1:19">
      <c r="A733">
        <v>1235</v>
      </c>
      <c r="B733" s="67">
        <v>31000000067</v>
      </c>
      <c r="C733" t="s">
        <v>1214</v>
      </c>
      <c r="D733" t="s">
        <v>1215</v>
      </c>
      <c r="E733" t="s">
        <v>1057</v>
      </c>
      <c r="F733" t="s">
        <v>465</v>
      </c>
      <c r="G733" t="s">
        <v>465</v>
      </c>
      <c r="H733">
        <v>1</v>
      </c>
      <c r="I733" t="s">
        <v>1059</v>
      </c>
      <c r="J733">
        <v>302010101</v>
      </c>
      <c r="K733" t="s">
        <v>1066</v>
      </c>
      <c r="L733">
        <v>301000</v>
      </c>
      <c r="M733" t="s">
        <v>1061</v>
      </c>
      <c r="O733" s="66">
        <v>1990746</v>
      </c>
      <c r="P733" s="66">
        <v>33974.31</v>
      </c>
      <c r="Q733" t="s">
        <v>414</v>
      </c>
      <c r="R733" t="s">
        <v>475</v>
      </c>
      <c r="S733" t="e">
        <f>VLOOKUP(B733,中介结果明细表!$B$4:$E$6,8,FALSE)</f>
        <v>#N/A</v>
      </c>
    </row>
    <row r="734" hidden="1" spans="1:19">
      <c r="A734">
        <v>1235</v>
      </c>
      <c r="B734" s="67">
        <v>31000000068</v>
      </c>
      <c r="C734" t="s">
        <v>1216</v>
      </c>
      <c r="D734" t="s">
        <v>1217</v>
      </c>
      <c r="E734" t="s">
        <v>1064</v>
      </c>
      <c r="F734" t="s">
        <v>465</v>
      </c>
      <c r="G734" t="s">
        <v>465</v>
      </c>
      <c r="H734">
        <v>1</v>
      </c>
      <c r="I734" t="s">
        <v>1059</v>
      </c>
      <c r="J734">
        <v>302010101</v>
      </c>
      <c r="K734" t="s">
        <v>1066</v>
      </c>
      <c r="L734">
        <v>301000</v>
      </c>
      <c r="M734" t="s">
        <v>1061</v>
      </c>
      <c r="O734" s="66">
        <v>1800494</v>
      </c>
      <c r="P734" s="66">
        <v>30727.45</v>
      </c>
      <c r="Q734" t="s">
        <v>414</v>
      </c>
      <c r="R734" t="s">
        <v>466</v>
      </c>
      <c r="S734" t="e">
        <f>VLOOKUP(B734,中介结果明细表!$B$4:$E$6,8,FALSE)</f>
        <v>#N/A</v>
      </c>
    </row>
    <row r="735" hidden="1" spans="1:19">
      <c r="A735">
        <v>1235</v>
      </c>
      <c r="B735" s="67">
        <v>31000000069</v>
      </c>
      <c r="C735" t="s">
        <v>1218</v>
      </c>
      <c r="D735" t="s">
        <v>1217</v>
      </c>
      <c r="E735" t="s">
        <v>1064</v>
      </c>
      <c r="F735" t="s">
        <v>465</v>
      </c>
      <c r="G735" t="s">
        <v>465</v>
      </c>
      <c r="H735">
        <v>1</v>
      </c>
      <c r="I735" t="s">
        <v>1059</v>
      </c>
      <c r="J735">
        <v>302010501</v>
      </c>
      <c r="K735" t="s">
        <v>1066</v>
      </c>
      <c r="L735">
        <v>301000</v>
      </c>
      <c r="M735" t="s">
        <v>1061</v>
      </c>
      <c r="O735" s="66">
        <v>2626549.6</v>
      </c>
      <c r="P735" s="66">
        <v>513760.84</v>
      </c>
      <c r="Q735" t="s">
        <v>414</v>
      </c>
      <c r="R735" t="s">
        <v>522</v>
      </c>
      <c r="S735" t="e">
        <f>VLOOKUP(B735,中介结果明细表!$B$4:$E$6,8,FALSE)</f>
        <v>#N/A</v>
      </c>
    </row>
    <row r="736" hidden="1" spans="1:19">
      <c r="A736">
        <v>1235</v>
      </c>
      <c r="B736" s="67">
        <v>31000000070</v>
      </c>
      <c r="C736" t="s">
        <v>1199</v>
      </c>
      <c r="E736" t="s">
        <v>1199</v>
      </c>
      <c r="F736" t="s">
        <v>465</v>
      </c>
      <c r="G736" t="s">
        <v>465</v>
      </c>
      <c r="H736">
        <v>1</v>
      </c>
      <c r="I736" t="s">
        <v>1197</v>
      </c>
      <c r="J736">
        <v>3020131</v>
      </c>
      <c r="K736" t="s">
        <v>1066</v>
      </c>
      <c r="L736">
        <v>301000</v>
      </c>
      <c r="M736" t="s">
        <v>1061</v>
      </c>
      <c r="O736" s="66">
        <v>667455.73</v>
      </c>
      <c r="P736" s="66">
        <v>230431.77</v>
      </c>
      <c r="Q736" t="s">
        <v>414</v>
      </c>
      <c r="R736" t="s">
        <v>732</v>
      </c>
      <c r="S736" t="e">
        <f>VLOOKUP(B736,中介结果明细表!$B$4:$E$6,8,FALSE)</f>
        <v>#N/A</v>
      </c>
    </row>
    <row r="737" hidden="1" spans="1:19">
      <c r="A737">
        <v>1235</v>
      </c>
      <c r="B737" s="67">
        <v>31000000071</v>
      </c>
      <c r="C737" t="s">
        <v>1219</v>
      </c>
      <c r="D737" t="s">
        <v>1220</v>
      </c>
      <c r="E737" t="s">
        <v>1092</v>
      </c>
      <c r="F737" t="s">
        <v>1221</v>
      </c>
      <c r="G737" t="s">
        <v>1221</v>
      </c>
      <c r="H737">
        <v>1</v>
      </c>
      <c r="I737" t="s">
        <v>1059</v>
      </c>
      <c r="J737">
        <v>302010101</v>
      </c>
      <c r="K737" t="s">
        <v>1188</v>
      </c>
      <c r="L737">
        <v>301000</v>
      </c>
      <c r="M737" t="s">
        <v>1061</v>
      </c>
      <c r="O737" s="66">
        <v>4579738.49</v>
      </c>
      <c r="P737" s="66">
        <v>30418.79</v>
      </c>
      <c r="Q737" t="s">
        <v>414</v>
      </c>
      <c r="R737" t="s">
        <v>473</v>
      </c>
      <c r="S737" t="e">
        <f>VLOOKUP(B737,中介结果明细表!$B$4:$E$6,8,FALSE)</f>
        <v>#N/A</v>
      </c>
    </row>
    <row r="738" hidden="1" spans="1:19">
      <c r="A738">
        <v>1235</v>
      </c>
      <c r="B738" s="67">
        <v>31000000072</v>
      </c>
      <c r="C738" t="s">
        <v>1222</v>
      </c>
      <c r="D738" t="s">
        <v>1223</v>
      </c>
      <c r="E738" t="s">
        <v>1224</v>
      </c>
      <c r="F738" t="s">
        <v>1221</v>
      </c>
      <c r="G738" t="s">
        <v>1221</v>
      </c>
      <c r="H738">
        <v>1</v>
      </c>
      <c r="I738" t="s">
        <v>1059</v>
      </c>
      <c r="J738">
        <v>302010101</v>
      </c>
      <c r="K738" t="s">
        <v>1066</v>
      </c>
      <c r="L738">
        <v>301000</v>
      </c>
      <c r="M738" t="s">
        <v>1061</v>
      </c>
      <c r="O738" s="66">
        <v>4257484.57</v>
      </c>
      <c r="P738" s="66">
        <v>592726.61</v>
      </c>
      <c r="Q738" t="s">
        <v>414</v>
      </c>
      <c r="R738" t="s">
        <v>475</v>
      </c>
      <c r="S738" t="e">
        <f>VLOOKUP(B738,中介结果明细表!$B$4:$E$6,8,FALSE)</f>
        <v>#N/A</v>
      </c>
    </row>
    <row r="739" hidden="1" spans="1:19">
      <c r="A739">
        <v>1235</v>
      </c>
      <c r="B739" s="67">
        <v>31000000073</v>
      </c>
      <c r="C739" t="s">
        <v>1225</v>
      </c>
      <c r="D739" t="s">
        <v>1226</v>
      </c>
      <c r="E739" t="s">
        <v>1057</v>
      </c>
      <c r="F739" t="s">
        <v>1221</v>
      </c>
      <c r="G739" t="s">
        <v>1221</v>
      </c>
      <c r="H739">
        <v>1</v>
      </c>
      <c r="I739" t="s">
        <v>1059</v>
      </c>
      <c r="J739">
        <v>302010501</v>
      </c>
      <c r="K739" t="s">
        <v>1066</v>
      </c>
      <c r="L739">
        <v>301000</v>
      </c>
      <c r="M739" t="s">
        <v>1061</v>
      </c>
      <c r="O739" s="66">
        <v>5204395.22</v>
      </c>
      <c r="P739" s="66">
        <v>1006320.1</v>
      </c>
      <c r="Q739" t="s">
        <v>414</v>
      </c>
      <c r="R739" t="s">
        <v>475</v>
      </c>
      <c r="S739" t="e">
        <f>VLOOKUP(B739,中介结果明细表!$B$4:$E$6,8,FALSE)</f>
        <v>#N/A</v>
      </c>
    </row>
    <row r="740" hidden="1" spans="1:19">
      <c r="A740">
        <v>1235</v>
      </c>
      <c r="B740" s="67">
        <v>31000000074</v>
      </c>
      <c r="C740" t="s">
        <v>1227</v>
      </c>
      <c r="D740" t="s">
        <v>1228</v>
      </c>
      <c r="E740" t="s">
        <v>1175</v>
      </c>
      <c r="F740" t="s">
        <v>1229</v>
      </c>
      <c r="G740" t="s">
        <v>1229</v>
      </c>
      <c r="H740">
        <v>1</v>
      </c>
      <c r="I740" t="s">
        <v>1059</v>
      </c>
      <c r="J740">
        <v>302010101</v>
      </c>
      <c r="K740" t="s">
        <v>1066</v>
      </c>
      <c r="L740">
        <v>301000</v>
      </c>
      <c r="M740" t="s">
        <v>1061</v>
      </c>
      <c r="O740" s="66">
        <v>4080400.63</v>
      </c>
      <c r="P740" s="66">
        <v>0</v>
      </c>
      <c r="Q740" t="s">
        <v>414</v>
      </c>
      <c r="R740" t="s">
        <v>457</v>
      </c>
      <c r="S740" t="e">
        <f>VLOOKUP(B740,中介结果明细表!$B$4:$E$6,8,FALSE)</f>
        <v>#N/A</v>
      </c>
    </row>
    <row r="741" hidden="1" spans="1:19">
      <c r="A741">
        <v>1235</v>
      </c>
      <c r="B741" s="67">
        <v>31000000075</v>
      </c>
      <c r="C741" t="s">
        <v>1230</v>
      </c>
      <c r="D741" t="s">
        <v>1231</v>
      </c>
      <c r="E741" t="s">
        <v>1175</v>
      </c>
      <c r="F741" t="s">
        <v>1229</v>
      </c>
      <c r="G741" t="s">
        <v>1229</v>
      </c>
      <c r="H741">
        <v>1</v>
      </c>
      <c r="I741" t="s">
        <v>1059</v>
      </c>
      <c r="J741">
        <v>302010501</v>
      </c>
      <c r="K741" t="s">
        <v>1066</v>
      </c>
      <c r="L741">
        <v>301000</v>
      </c>
      <c r="M741" t="s">
        <v>1061</v>
      </c>
      <c r="O741" s="66">
        <v>3772743.5</v>
      </c>
      <c r="P741" s="66">
        <v>0</v>
      </c>
      <c r="Q741" t="s">
        <v>414</v>
      </c>
      <c r="R741" t="s">
        <v>457</v>
      </c>
      <c r="S741" t="e">
        <f>VLOOKUP(B741,中介结果明细表!$B$4:$E$6,8,FALSE)</f>
        <v>#N/A</v>
      </c>
    </row>
    <row r="742" hidden="1" spans="1:19">
      <c r="A742">
        <v>1235</v>
      </c>
      <c r="B742" s="67">
        <v>31000000076</v>
      </c>
      <c r="C742" t="s">
        <v>1232</v>
      </c>
      <c r="D742" t="s">
        <v>1233</v>
      </c>
      <c r="E742" t="s">
        <v>1057</v>
      </c>
      <c r="F742" t="s">
        <v>1229</v>
      </c>
      <c r="G742" t="s">
        <v>1229</v>
      </c>
      <c r="H742">
        <v>1</v>
      </c>
      <c r="I742" t="s">
        <v>1059</v>
      </c>
      <c r="J742">
        <v>302010101</v>
      </c>
      <c r="K742" t="s">
        <v>1066</v>
      </c>
      <c r="L742">
        <v>301000</v>
      </c>
      <c r="M742" t="s">
        <v>1061</v>
      </c>
      <c r="O742" s="66">
        <v>3645008.63</v>
      </c>
      <c r="P742" s="66">
        <v>0</v>
      </c>
      <c r="Q742" t="s">
        <v>414</v>
      </c>
      <c r="R742" t="s">
        <v>457</v>
      </c>
      <c r="S742" t="e">
        <f>VLOOKUP(B742,中介结果明细表!$B$4:$E$6,8,FALSE)</f>
        <v>#N/A</v>
      </c>
    </row>
    <row r="743" hidden="1" spans="1:19">
      <c r="A743">
        <v>1235</v>
      </c>
      <c r="B743" s="67">
        <v>31000000077</v>
      </c>
      <c r="C743" t="s">
        <v>1234</v>
      </c>
      <c r="D743" t="s">
        <v>1220</v>
      </c>
      <c r="E743" t="s">
        <v>1064</v>
      </c>
      <c r="F743" t="s">
        <v>1229</v>
      </c>
      <c r="G743" t="s">
        <v>1229</v>
      </c>
      <c r="H743">
        <v>1</v>
      </c>
      <c r="I743" t="s">
        <v>1059</v>
      </c>
      <c r="J743">
        <v>302010101</v>
      </c>
      <c r="K743" t="s">
        <v>1066</v>
      </c>
      <c r="L743">
        <v>301000</v>
      </c>
      <c r="M743" t="s">
        <v>1061</v>
      </c>
      <c r="O743" s="66">
        <v>3649459.31</v>
      </c>
      <c r="P743" s="66">
        <v>0</v>
      </c>
      <c r="Q743" t="s">
        <v>414</v>
      </c>
      <c r="R743" t="s">
        <v>457</v>
      </c>
      <c r="S743" t="e">
        <f>VLOOKUP(B743,中介结果明细表!$B$4:$E$6,8,FALSE)</f>
        <v>#N/A</v>
      </c>
    </row>
    <row r="744" hidden="1" spans="1:19">
      <c r="A744">
        <v>1235</v>
      </c>
      <c r="B744" s="67">
        <v>31000000078</v>
      </c>
      <c r="C744" t="s">
        <v>1235</v>
      </c>
      <c r="D744" t="s">
        <v>1236</v>
      </c>
      <c r="E744" t="s">
        <v>1193</v>
      </c>
      <c r="F744" t="s">
        <v>1229</v>
      </c>
      <c r="G744" t="s">
        <v>1229</v>
      </c>
      <c r="H744">
        <v>1</v>
      </c>
      <c r="I744" t="s">
        <v>1059</v>
      </c>
      <c r="J744">
        <v>302010101</v>
      </c>
      <c r="K744" t="s">
        <v>1066</v>
      </c>
      <c r="L744">
        <v>301000</v>
      </c>
      <c r="M744" t="s">
        <v>1061</v>
      </c>
      <c r="O744" s="66">
        <v>3687097.74</v>
      </c>
      <c r="P744" s="66">
        <v>0</v>
      </c>
      <c r="Q744" t="s">
        <v>414</v>
      </c>
      <c r="R744" t="s">
        <v>457</v>
      </c>
      <c r="S744" t="e">
        <f>VLOOKUP(B744,中介结果明细表!$B$4:$E$6,8,FALSE)</f>
        <v>#N/A</v>
      </c>
    </row>
    <row r="745" hidden="1" spans="1:19">
      <c r="A745">
        <v>1235</v>
      </c>
      <c r="B745" s="67">
        <v>31000000079</v>
      </c>
      <c r="C745" t="s">
        <v>1237</v>
      </c>
      <c r="D745" t="s">
        <v>1238</v>
      </c>
      <c r="E745" t="s">
        <v>1057</v>
      </c>
      <c r="F745" t="s">
        <v>1239</v>
      </c>
      <c r="G745" t="s">
        <v>1239</v>
      </c>
      <c r="H745">
        <v>1</v>
      </c>
      <c r="I745" t="s">
        <v>1059</v>
      </c>
      <c r="J745">
        <v>302010101</v>
      </c>
      <c r="K745" t="s">
        <v>1240</v>
      </c>
      <c r="L745">
        <v>301000</v>
      </c>
      <c r="M745" t="s">
        <v>1061</v>
      </c>
      <c r="O745" s="66">
        <v>5154486.51</v>
      </c>
      <c r="P745" s="66">
        <v>1867699.66</v>
      </c>
      <c r="Q745" t="s">
        <v>414</v>
      </c>
      <c r="R745" t="s">
        <v>482</v>
      </c>
      <c r="S745" t="e">
        <f>VLOOKUP(B745,中介结果明细表!$B$4:$E$6,8,FALSE)</f>
        <v>#N/A</v>
      </c>
    </row>
    <row r="746" hidden="1" spans="1:19">
      <c r="A746">
        <v>1235</v>
      </c>
      <c r="B746" s="67">
        <v>31000000080</v>
      </c>
      <c r="C746" t="s">
        <v>1241</v>
      </c>
      <c r="D746" t="s">
        <v>1242</v>
      </c>
      <c r="E746" t="s">
        <v>1057</v>
      </c>
      <c r="F746" t="s">
        <v>1239</v>
      </c>
      <c r="G746" t="s">
        <v>1239</v>
      </c>
      <c r="H746">
        <v>1</v>
      </c>
      <c r="I746" t="s">
        <v>1059</v>
      </c>
      <c r="J746">
        <v>302010101</v>
      </c>
      <c r="K746" t="s">
        <v>1240</v>
      </c>
      <c r="L746">
        <v>301000</v>
      </c>
      <c r="M746" t="s">
        <v>1061</v>
      </c>
      <c r="O746" s="66">
        <v>4788300.87</v>
      </c>
      <c r="P746" s="66">
        <v>1734518.62</v>
      </c>
      <c r="Q746" t="s">
        <v>414</v>
      </c>
      <c r="R746" t="s">
        <v>482</v>
      </c>
      <c r="S746" t="e">
        <f>VLOOKUP(B746,中介结果明细表!$B$4:$E$6,8,FALSE)</f>
        <v>#N/A</v>
      </c>
    </row>
    <row r="747" hidden="1" spans="1:19">
      <c r="A747">
        <v>1235</v>
      </c>
      <c r="B747" s="67">
        <v>31000000081</v>
      </c>
      <c r="C747" t="s">
        <v>1243</v>
      </c>
      <c r="D747" t="s">
        <v>1244</v>
      </c>
      <c r="E747" t="s">
        <v>1114</v>
      </c>
      <c r="F747" t="s">
        <v>1245</v>
      </c>
      <c r="G747" t="s">
        <v>1245</v>
      </c>
      <c r="H747">
        <v>1</v>
      </c>
      <c r="I747" t="s">
        <v>1059</v>
      </c>
      <c r="J747">
        <v>302010101</v>
      </c>
      <c r="K747" t="s">
        <v>1240</v>
      </c>
      <c r="L747">
        <v>301000</v>
      </c>
      <c r="M747" t="s">
        <v>1061</v>
      </c>
      <c r="O747" s="66">
        <v>2409064.36</v>
      </c>
      <c r="P747" s="66">
        <v>934723.37</v>
      </c>
      <c r="Q747" t="s">
        <v>414</v>
      </c>
      <c r="R747" t="s">
        <v>419</v>
      </c>
      <c r="S747" t="e">
        <f>VLOOKUP(B747,中介结果明细表!$B$4:$E$6,8,FALSE)</f>
        <v>#N/A</v>
      </c>
    </row>
    <row r="748" hidden="1" spans="1:19">
      <c r="A748">
        <v>1235</v>
      </c>
      <c r="B748" s="67">
        <v>31000000082</v>
      </c>
      <c r="C748" t="s">
        <v>1246</v>
      </c>
      <c r="D748" t="s">
        <v>1096</v>
      </c>
      <c r="E748" t="s">
        <v>1092</v>
      </c>
      <c r="F748" t="s">
        <v>1247</v>
      </c>
      <c r="G748" t="s">
        <v>1248</v>
      </c>
      <c r="H748">
        <v>1</v>
      </c>
      <c r="I748" t="s">
        <v>1059</v>
      </c>
      <c r="J748">
        <v>302010101</v>
      </c>
      <c r="L748">
        <v>301000</v>
      </c>
      <c r="M748" t="s">
        <v>1061</v>
      </c>
      <c r="O748" s="66">
        <v>0</v>
      </c>
      <c r="P748" s="66">
        <v>0</v>
      </c>
      <c r="Q748" t="s">
        <v>414</v>
      </c>
      <c r="R748" t="s">
        <v>506</v>
      </c>
      <c r="S748" t="e">
        <f>VLOOKUP(B748,中介结果明细表!$B$4:$E$6,8,FALSE)</f>
        <v>#N/A</v>
      </c>
    </row>
    <row r="749" hidden="1" spans="1:19">
      <c r="A749">
        <v>1235</v>
      </c>
      <c r="B749" s="67">
        <v>31000000083</v>
      </c>
      <c r="C749" t="s">
        <v>1099</v>
      </c>
      <c r="D749" t="s">
        <v>1100</v>
      </c>
      <c r="E749" t="s">
        <v>1064</v>
      </c>
      <c r="F749" t="s">
        <v>542</v>
      </c>
      <c r="G749" t="s">
        <v>1088</v>
      </c>
      <c r="H749">
        <v>1</v>
      </c>
      <c r="I749" t="s">
        <v>1059</v>
      </c>
      <c r="J749">
        <v>302010101</v>
      </c>
      <c r="K749" t="s">
        <v>1066</v>
      </c>
      <c r="L749">
        <v>301000</v>
      </c>
      <c r="M749" t="s">
        <v>1061</v>
      </c>
      <c r="O749" s="66">
        <v>533384.26</v>
      </c>
      <c r="P749" s="66">
        <v>644.73</v>
      </c>
      <c r="Q749" t="s">
        <v>414</v>
      </c>
      <c r="R749" t="s">
        <v>549</v>
      </c>
      <c r="S749" t="e">
        <f>VLOOKUP(B749,中介结果明细表!$B$4:$E$6,8,FALSE)</f>
        <v>#N/A</v>
      </c>
    </row>
    <row r="750" hidden="1" spans="1:19">
      <c r="A750">
        <v>1235</v>
      </c>
      <c r="B750" s="67">
        <v>31000000084</v>
      </c>
      <c r="C750" t="s">
        <v>1097</v>
      </c>
      <c r="D750" t="s">
        <v>1098</v>
      </c>
      <c r="E750" t="s">
        <v>1092</v>
      </c>
      <c r="F750" t="s">
        <v>542</v>
      </c>
      <c r="G750" t="s">
        <v>1088</v>
      </c>
      <c r="H750">
        <v>1</v>
      </c>
      <c r="I750" t="s">
        <v>1059</v>
      </c>
      <c r="J750">
        <v>302010501</v>
      </c>
      <c r="K750" t="s">
        <v>1066</v>
      </c>
      <c r="L750">
        <v>301000</v>
      </c>
      <c r="M750" t="s">
        <v>1061</v>
      </c>
      <c r="O750" s="66">
        <v>806669.72</v>
      </c>
      <c r="P750" s="66">
        <v>90742.39</v>
      </c>
      <c r="Q750" t="s">
        <v>414</v>
      </c>
      <c r="R750" t="s">
        <v>543</v>
      </c>
      <c r="S750" t="e">
        <f>VLOOKUP(B750,中介结果明细表!$B$4:$E$6,8,FALSE)</f>
        <v>#N/A</v>
      </c>
    </row>
    <row r="751" hidden="1" spans="1:19">
      <c r="A751">
        <v>1235</v>
      </c>
      <c r="B751" s="67">
        <v>31000000085</v>
      </c>
      <c r="C751" t="s">
        <v>1126</v>
      </c>
      <c r="D751" t="s">
        <v>1127</v>
      </c>
      <c r="E751" t="s">
        <v>1074</v>
      </c>
      <c r="F751" t="s">
        <v>542</v>
      </c>
      <c r="G751" t="s">
        <v>1128</v>
      </c>
      <c r="H751">
        <v>1</v>
      </c>
      <c r="I751" t="s">
        <v>1059</v>
      </c>
      <c r="J751">
        <v>302010101</v>
      </c>
      <c r="K751" t="s">
        <v>1066</v>
      </c>
      <c r="L751">
        <v>301000</v>
      </c>
      <c r="M751" t="s">
        <v>1061</v>
      </c>
      <c r="O751" s="66">
        <v>2247214.39</v>
      </c>
      <c r="P751" s="66">
        <v>13581.58</v>
      </c>
      <c r="Q751" t="s">
        <v>414</v>
      </c>
      <c r="R751" t="s">
        <v>545</v>
      </c>
      <c r="S751" t="e">
        <f>VLOOKUP(B751,中介结果明细表!$B$4:$E$6,8,FALSE)</f>
        <v>#N/A</v>
      </c>
    </row>
    <row r="752" hidden="1" spans="1:19">
      <c r="A752">
        <v>1235</v>
      </c>
      <c r="B752" s="67">
        <v>31000000086</v>
      </c>
      <c r="C752" t="s">
        <v>1143</v>
      </c>
      <c r="D752" t="s">
        <v>1094</v>
      </c>
      <c r="E752" t="s">
        <v>1057</v>
      </c>
      <c r="F752" t="s">
        <v>542</v>
      </c>
      <c r="G752" t="s">
        <v>1144</v>
      </c>
      <c r="H752">
        <v>1</v>
      </c>
      <c r="I752" t="s">
        <v>1059</v>
      </c>
      <c r="J752">
        <v>302010101</v>
      </c>
      <c r="K752" t="s">
        <v>1066</v>
      </c>
      <c r="L752">
        <v>301000</v>
      </c>
      <c r="M752" t="s">
        <v>1061</v>
      </c>
      <c r="O752" s="66">
        <v>870000</v>
      </c>
      <c r="P752" s="66">
        <v>0</v>
      </c>
      <c r="Q752" t="s">
        <v>414</v>
      </c>
      <c r="R752" t="s">
        <v>545</v>
      </c>
      <c r="S752" t="e">
        <f>VLOOKUP(B752,中介结果明细表!$B$4:$E$6,8,FALSE)</f>
        <v>#N/A</v>
      </c>
    </row>
    <row r="753" hidden="1" spans="1:19">
      <c r="A753">
        <v>1235</v>
      </c>
      <c r="B753" s="67">
        <v>31000000087</v>
      </c>
      <c r="C753" t="s">
        <v>1208</v>
      </c>
      <c r="D753" t="s">
        <v>1209</v>
      </c>
      <c r="E753" t="s">
        <v>1074</v>
      </c>
      <c r="F753" t="s">
        <v>542</v>
      </c>
      <c r="G753" t="s">
        <v>1202</v>
      </c>
      <c r="H753">
        <v>1</v>
      </c>
      <c r="I753" t="s">
        <v>1059</v>
      </c>
      <c r="J753">
        <v>302010101</v>
      </c>
      <c r="K753" t="s">
        <v>1203</v>
      </c>
      <c r="L753">
        <v>301000</v>
      </c>
      <c r="M753" t="s">
        <v>1061</v>
      </c>
      <c r="O753" s="66">
        <v>7877372.61</v>
      </c>
      <c r="P753" s="66">
        <v>508783.96</v>
      </c>
      <c r="Q753" t="s">
        <v>414</v>
      </c>
      <c r="R753" t="s">
        <v>550</v>
      </c>
      <c r="S753" t="e">
        <f>VLOOKUP(B753,中介结果明细表!$B$4:$E$6,8,FALSE)</f>
        <v>#N/A</v>
      </c>
    </row>
    <row r="754" hidden="1" spans="1:19">
      <c r="A754">
        <v>1235</v>
      </c>
      <c r="B754" s="67">
        <v>31000000088</v>
      </c>
      <c r="C754" t="s">
        <v>1200</v>
      </c>
      <c r="D754" t="s">
        <v>1201</v>
      </c>
      <c r="E754" t="s">
        <v>1092</v>
      </c>
      <c r="F754" t="s">
        <v>542</v>
      </c>
      <c r="G754" t="s">
        <v>1202</v>
      </c>
      <c r="H754">
        <v>1</v>
      </c>
      <c r="I754" t="s">
        <v>1059</v>
      </c>
      <c r="J754">
        <v>302010101</v>
      </c>
      <c r="K754" t="s">
        <v>1203</v>
      </c>
      <c r="L754">
        <v>301000</v>
      </c>
      <c r="M754" t="s">
        <v>1061</v>
      </c>
      <c r="O754" s="66">
        <v>7979012.43</v>
      </c>
      <c r="P754" s="66">
        <v>515348.67</v>
      </c>
      <c r="Q754" t="s">
        <v>414</v>
      </c>
      <c r="R754" t="s">
        <v>550</v>
      </c>
      <c r="S754" t="e">
        <f>VLOOKUP(B754,中介结果明细表!$B$4:$E$6,8,FALSE)</f>
        <v>#N/A</v>
      </c>
    </row>
    <row r="755" hidden="1" spans="1:19">
      <c r="A755">
        <v>1235</v>
      </c>
      <c r="B755" s="67">
        <v>31000000089</v>
      </c>
      <c r="C755" t="s">
        <v>1210</v>
      </c>
      <c r="D755" t="s">
        <v>1211</v>
      </c>
      <c r="E755" t="s">
        <v>1074</v>
      </c>
      <c r="F755" t="s">
        <v>542</v>
      </c>
      <c r="G755" t="s">
        <v>1202</v>
      </c>
      <c r="H755">
        <v>1</v>
      </c>
      <c r="I755" t="s">
        <v>1059</v>
      </c>
      <c r="J755">
        <v>302010501</v>
      </c>
      <c r="K755" t="s">
        <v>1203</v>
      </c>
      <c r="L755">
        <v>301000</v>
      </c>
      <c r="M755" t="s">
        <v>1061</v>
      </c>
      <c r="O755" s="66">
        <v>7304497.22</v>
      </c>
      <c r="P755" s="66">
        <v>471783.06</v>
      </c>
      <c r="Q755" t="s">
        <v>414</v>
      </c>
      <c r="R755" t="s">
        <v>550</v>
      </c>
      <c r="S755" t="e">
        <f>VLOOKUP(B755,中介结果明细表!$B$4:$E$6,8,FALSE)</f>
        <v>#N/A</v>
      </c>
    </row>
    <row r="756" hidden="1" spans="1:19">
      <c r="A756">
        <v>1235</v>
      </c>
      <c r="B756" s="67">
        <v>31000000090</v>
      </c>
      <c r="C756" t="s">
        <v>1156</v>
      </c>
      <c r="D756" t="s">
        <v>1157</v>
      </c>
      <c r="E756" t="s">
        <v>1114</v>
      </c>
      <c r="F756" t="s">
        <v>542</v>
      </c>
      <c r="G756" t="s">
        <v>1088</v>
      </c>
      <c r="H756">
        <v>1</v>
      </c>
      <c r="I756" t="s">
        <v>1059</v>
      </c>
      <c r="J756">
        <v>302010101</v>
      </c>
      <c r="K756" t="s">
        <v>1066</v>
      </c>
      <c r="L756">
        <v>301000</v>
      </c>
      <c r="M756" t="s">
        <v>1061</v>
      </c>
      <c r="O756" s="66">
        <v>871194</v>
      </c>
      <c r="P756" s="66">
        <v>1053.06</v>
      </c>
      <c r="Q756" t="s">
        <v>414</v>
      </c>
      <c r="R756" t="s">
        <v>546</v>
      </c>
      <c r="S756" t="e">
        <f>VLOOKUP(B756,中介结果明细表!$B$4:$E$6,8,FALSE)</f>
        <v>#N/A</v>
      </c>
    </row>
    <row r="757" hidden="1" spans="1:19">
      <c r="A757">
        <v>1235</v>
      </c>
      <c r="B757" s="67">
        <v>31000000091</v>
      </c>
      <c r="C757" t="s">
        <v>1145</v>
      </c>
      <c r="D757" t="s">
        <v>1146</v>
      </c>
      <c r="E757" t="s">
        <v>1249</v>
      </c>
      <c r="F757" t="s">
        <v>542</v>
      </c>
      <c r="G757" t="s">
        <v>1147</v>
      </c>
      <c r="H757">
        <v>1</v>
      </c>
      <c r="I757" t="s">
        <v>1059</v>
      </c>
      <c r="J757">
        <v>302010101</v>
      </c>
      <c r="K757" t="s">
        <v>1066</v>
      </c>
      <c r="L757">
        <v>301000</v>
      </c>
      <c r="M757" t="s">
        <v>1061</v>
      </c>
      <c r="O757" s="66">
        <v>2132900</v>
      </c>
      <c r="P757" s="66">
        <v>0</v>
      </c>
      <c r="Q757" t="s">
        <v>414</v>
      </c>
      <c r="R757" t="s">
        <v>546</v>
      </c>
      <c r="S757" t="e">
        <f>VLOOKUP(B757,中介结果明细表!$B$4:$E$6,8,FALSE)</f>
        <v>#N/A</v>
      </c>
    </row>
    <row r="758" hidden="1" spans="1:19">
      <c r="A758">
        <v>1235</v>
      </c>
      <c r="B758" s="67">
        <v>31000000092</v>
      </c>
      <c r="C758" t="s">
        <v>1095</v>
      </c>
      <c r="D758" t="s">
        <v>1096</v>
      </c>
      <c r="E758" t="s">
        <v>1092</v>
      </c>
      <c r="F758" t="s">
        <v>542</v>
      </c>
      <c r="G758" t="s">
        <v>1088</v>
      </c>
      <c r="H758">
        <v>1</v>
      </c>
      <c r="I758" t="s">
        <v>1059</v>
      </c>
      <c r="J758">
        <v>302010101</v>
      </c>
      <c r="K758" t="s">
        <v>1066</v>
      </c>
      <c r="L758">
        <v>301000</v>
      </c>
      <c r="M758" t="s">
        <v>1061</v>
      </c>
      <c r="O758" s="66">
        <v>394927.38</v>
      </c>
      <c r="P758" s="66">
        <v>477.37</v>
      </c>
      <c r="Q758" t="s">
        <v>414</v>
      </c>
      <c r="R758" t="s">
        <v>550</v>
      </c>
      <c r="S758" t="e">
        <f>VLOOKUP(B758,中介结果明细表!$B$4:$E$6,8,FALSE)</f>
        <v>#N/A</v>
      </c>
    </row>
    <row r="759" hidden="1" spans="1:19">
      <c r="A759">
        <v>1235</v>
      </c>
      <c r="B759" s="67">
        <v>31000000093</v>
      </c>
      <c r="C759" t="s">
        <v>1151</v>
      </c>
      <c r="D759" t="s">
        <v>1152</v>
      </c>
      <c r="E759" t="s">
        <v>1249</v>
      </c>
      <c r="F759" t="s">
        <v>542</v>
      </c>
      <c r="G759" t="s">
        <v>1153</v>
      </c>
      <c r="H759">
        <v>1</v>
      </c>
      <c r="I759" t="s">
        <v>1059</v>
      </c>
      <c r="J759">
        <v>302010101</v>
      </c>
      <c r="K759" t="s">
        <v>1066</v>
      </c>
      <c r="L759">
        <v>301000</v>
      </c>
      <c r="M759" t="s">
        <v>1061</v>
      </c>
      <c r="O759" s="66">
        <v>120000</v>
      </c>
      <c r="P759" s="66">
        <v>0</v>
      </c>
      <c r="Q759" t="s">
        <v>414</v>
      </c>
      <c r="R759" t="s">
        <v>546</v>
      </c>
      <c r="S759" t="e">
        <f>VLOOKUP(B759,中介结果明细表!$B$4:$E$6,8,FALSE)</f>
        <v>#N/A</v>
      </c>
    </row>
    <row r="760" hidden="1" spans="1:19">
      <c r="A760">
        <v>1235</v>
      </c>
      <c r="B760" s="67">
        <v>31000000094</v>
      </c>
      <c r="C760" t="s">
        <v>1072</v>
      </c>
      <c r="D760" t="s">
        <v>1073</v>
      </c>
      <c r="E760" t="s">
        <v>1074</v>
      </c>
      <c r="F760" t="s">
        <v>542</v>
      </c>
      <c r="G760" t="s">
        <v>1075</v>
      </c>
      <c r="H760">
        <v>1</v>
      </c>
      <c r="I760" t="s">
        <v>1059</v>
      </c>
      <c r="J760">
        <v>302010101</v>
      </c>
      <c r="K760" t="s">
        <v>1066</v>
      </c>
      <c r="L760">
        <v>301000</v>
      </c>
      <c r="M760" t="s">
        <v>1061</v>
      </c>
      <c r="O760" s="66">
        <v>5631962.07</v>
      </c>
      <c r="P760" s="66">
        <v>54460.99</v>
      </c>
      <c r="Q760" t="s">
        <v>414</v>
      </c>
      <c r="R760" t="s">
        <v>544</v>
      </c>
      <c r="S760" t="e">
        <f>VLOOKUP(B760,中介结果明细表!$B$4:$E$6,8,FALSE)</f>
        <v>#N/A</v>
      </c>
    </row>
    <row r="761" hidden="1" spans="1:19">
      <c r="A761">
        <v>1235</v>
      </c>
      <c r="B761" s="67">
        <v>31000000095</v>
      </c>
      <c r="C761" t="s">
        <v>1090</v>
      </c>
      <c r="D761" t="s">
        <v>1091</v>
      </c>
      <c r="E761" t="s">
        <v>1092</v>
      </c>
      <c r="F761" t="s">
        <v>542</v>
      </c>
      <c r="G761" t="s">
        <v>1088</v>
      </c>
      <c r="H761">
        <v>1</v>
      </c>
      <c r="I761" t="s">
        <v>1059</v>
      </c>
      <c r="J761">
        <v>302010501</v>
      </c>
      <c r="K761" t="s">
        <v>1066</v>
      </c>
      <c r="L761">
        <v>301000</v>
      </c>
      <c r="M761" t="s">
        <v>1061</v>
      </c>
      <c r="O761" s="66">
        <v>749810.95</v>
      </c>
      <c r="P761" s="66">
        <v>906.33</v>
      </c>
      <c r="Q761" t="s">
        <v>414</v>
      </c>
      <c r="R761" t="s">
        <v>544</v>
      </c>
      <c r="S761" t="e">
        <f>VLOOKUP(B761,中介结果明细表!$B$4:$E$6,8,FALSE)</f>
        <v>#N/A</v>
      </c>
    </row>
    <row r="762" hidden="1" spans="1:19">
      <c r="A762">
        <v>1235</v>
      </c>
      <c r="B762" s="67">
        <v>31000000096</v>
      </c>
      <c r="C762" t="s">
        <v>1180</v>
      </c>
      <c r="D762" t="s">
        <v>1181</v>
      </c>
      <c r="E762" t="s">
        <v>1175</v>
      </c>
      <c r="F762" t="s">
        <v>542</v>
      </c>
      <c r="G762" t="s">
        <v>622</v>
      </c>
      <c r="H762">
        <v>1</v>
      </c>
      <c r="I762" t="s">
        <v>1059</v>
      </c>
      <c r="J762">
        <v>302010101</v>
      </c>
      <c r="K762" t="s">
        <v>1066</v>
      </c>
      <c r="L762">
        <v>301000</v>
      </c>
      <c r="M762" t="s">
        <v>1061</v>
      </c>
      <c r="O762" s="66">
        <v>5945187.17</v>
      </c>
      <c r="P762" s="66">
        <v>149564.23</v>
      </c>
      <c r="Q762" t="s">
        <v>414</v>
      </c>
      <c r="R762" t="s">
        <v>544</v>
      </c>
      <c r="S762" t="e">
        <f>VLOOKUP(B762,中介结果明细表!$B$4:$E$6,8,FALSE)</f>
        <v>#N/A</v>
      </c>
    </row>
    <row r="763" hidden="1" spans="1:19">
      <c r="A763">
        <v>1235</v>
      </c>
      <c r="B763" s="67">
        <v>31000000097</v>
      </c>
      <c r="C763" t="s">
        <v>1158</v>
      </c>
      <c r="D763" t="s">
        <v>1159</v>
      </c>
      <c r="E763" t="s">
        <v>1064</v>
      </c>
      <c r="F763" t="s">
        <v>542</v>
      </c>
      <c r="G763" t="s">
        <v>1088</v>
      </c>
      <c r="H763">
        <v>1</v>
      </c>
      <c r="I763" t="s">
        <v>1059</v>
      </c>
      <c r="J763">
        <v>302010101</v>
      </c>
      <c r="K763" t="s">
        <v>1066</v>
      </c>
      <c r="L763">
        <v>301000</v>
      </c>
      <c r="M763" t="s">
        <v>1061</v>
      </c>
      <c r="O763" s="66">
        <v>379154.88</v>
      </c>
      <c r="P763" s="66">
        <v>0</v>
      </c>
      <c r="Q763" t="s">
        <v>414</v>
      </c>
      <c r="R763" t="s">
        <v>550</v>
      </c>
      <c r="S763" t="e">
        <f>VLOOKUP(B763,中介结果明细表!$B$4:$E$6,8,FALSE)</f>
        <v>#N/A</v>
      </c>
    </row>
    <row r="764" hidden="1" spans="1:19">
      <c r="A764">
        <v>1235</v>
      </c>
      <c r="B764" s="67">
        <v>31000000098</v>
      </c>
      <c r="C764" t="s">
        <v>1123</v>
      </c>
      <c r="D764" t="s">
        <v>1124</v>
      </c>
      <c r="E764" t="s">
        <v>1057</v>
      </c>
      <c r="F764" t="s">
        <v>542</v>
      </c>
      <c r="G764" t="s">
        <v>1125</v>
      </c>
      <c r="H764">
        <v>1</v>
      </c>
      <c r="I764" t="s">
        <v>1059</v>
      </c>
      <c r="J764">
        <v>302010101</v>
      </c>
      <c r="K764" t="s">
        <v>1066</v>
      </c>
      <c r="L764">
        <v>301000</v>
      </c>
      <c r="M764" t="s">
        <v>1061</v>
      </c>
      <c r="O764" s="66">
        <v>3710000</v>
      </c>
      <c r="P764" s="66">
        <v>22422.28</v>
      </c>
      <c r="Q764" t="s">
        <v>414</v>
      </c>
      <c r="R764" t="s">
        <v>543</v>
      </c>
      <c r="S764" t="e">
        <f>VLOOKUP(B764,中介结果明细表!$B$4:$E$6,8,FALSE)</f>
        <v>#N/A</v>
      </c>
    </row>
    <row r="765" hidden="1" spans="1:19">
      <c r="A765">
        <v>1235</v>
      </c>
      <c r="B765" s="67">
        <v>31000000099</v>
      </c>
      <c r="C765" t="s">
        <v>1093</v>
      </c>
      <c r="D765" t="s">
        <v>1094</v>
      </c>
      <c r="E765" t="s">
        <v>1092</v>
      </c>
      <c r="F765" t="s">
        <v>542</v>
      </c>
      <c r="G765" t="s">
        <v>1088</v>
      </c>
      <c r="H765">
        <v>1</v>
      </c>
      <c r="I765" t="s">
        <v>1059</v>
      </c>
      <c r="J765">
        <v>302010101</v>
      </c>
      <c r="K765" t="s">
        <v>1066</v>
      </c>
      <c r="L765">
        <v>301000</v>
      </c>
      <c r="M765" t="s">
        <v>1061</v>
      </c>
      <c r="O765" s="66">
        <v>271040.1</v>
      </c>
      <c r="P765" s="66">
        <v>0</v>
      </c>
      <c r="Q765" t="s">
        <v>434</v>
      </c>
      <c r="R765" t="s">
        <v>543</v>
      </c>
      <c r="S765" t="e">
        <f>VLOOKUP(B765,中介结果明细表!$B$4:$E$6,8,FALSE)</f>
        <v>#N/A</v>
      </c>
    </row>
    <row r="766" hidden="1" spans="1:19">
      <c r="A766">
        <v>1235</v>
      </c>
      <c r="B766" s="67">
        <v>31000000100</v>
      </c>
      <c r="C766" t="s">
        <v>1206</v>
      </c>
      <c r="D766" t="s">
        <v>1207</v>
      </c>
      <c r="E766" t="s">
        <v>1175</v>
      </c>
      <c r="F766" t="s">
        <v>542</v>
      </c>
      <c r="G766" t="s">
        <v>1202</v>
      </c>
      <c r="H766">
        <v>1</v>
      </c>
      <c r="I766" t="s">
        <v>1059</v>
      </c>
      <c r="J766">
        <v>302010501</v>
      </c>
      <c r="K766" t="s">
        <v>1203</v>
      </c>
      <c r="L766">
        <v>301000</v>
      </c>
      <c r="M766" t="s">
        <v>1061</v>
      </c>
      <c r="O766" s="66">
        <v>6773052.42</v>
      </c>
      <c r="P766" s="66">
        <v>437458.08</v>
      </c>
      <c r="Q766" t="s">
        <v>414</v>
      </c>
      <c r="R766" t="s">
        <v>550</v>
      </c>
      <c r="S766" t="e">
        <f>VLOOKUP(B766,中介结果明细表!$B$4:$E$6,8,FALSE)</f>
        <v>#N/A</v>
      </c>
    </row>
    <row r="767" hidden="1" spans="1:19">
      <c r="A767">
        <v>1235</v>
      </c>
      <c r="B767" s="67">
        <v>31000000101</v>
      </c>
      <c r="C767" t="s">
        <v>1204</v>
      </c>
      <c r="D767" t="s">
        <v>1205</v>
      </c>
      <c r="E767" t="s">
        <v>1193</v>
      </c>
      <c r="F767" t="s">
        <v>542</v>
      </c>
      <c r="G767" t="s">
        <v>1202</v>
      </c>
      <c r="H767">
        <v>1</v>
      </c>
      <c r="I767" t="s">
        <v>1059</v>
      </c>
      <c r="J767">
        <v>302010101</v>
      </c>
      <c r="K767" t="s">
        <v>1203</v>
      </c>
      <c r="L767">
        <v>301000</v>
      </c>
      <c r="M767" t="s">
        <v>1061</v>
      </c>
      <c r="O767" s="66">
        <v>8844420.19</v>
      </c>
      <c r="P767" s="66">
        <v>571243.66</v>
      </c>
      <c r="Q767" t="s">
        <v>414</v>
      </c>
      <c r="R767" t="s">
        <v>550</v>
      </c>
      <c r="S767" t="e">
        <f>VLOOKUP(B767,中介结果明细表!$B$4:$E$6,8,FALSE)</f>
        <v>#N/A</v>
      </c>
    </row>
    <row r="768" hidden="1" spans="1:19">
      <c r="A768">
        <v>1235</v>
      </c>
      <c r="B768" s="67">
        <v>31000000102</v>
      </c>
      <c r="C768" t="s">
        <v>1148</v>
      </c>
      <c r="D768" t="s">
        <v>1149</v>
      </c>
      <c r="E768" t="s">
        <v>1092</v>
      </c>
      <c r="F768" t="s">
        <v>542</v>
      </c>
      <c r="G768" t="s">
        <v>1150</v>
      </c>
      <c r="H768">
        <v>1</v>
      </c>
      <c r="I768" t="s">
        <v>1059</v>
      </c>
      <c r="J768">
        <v>302010101</v>
      </c>
      <c r="K768" t="s">
        <v>1066</v>
      </c>
      <c r="L768">
        <v>301000</v>
      </c>
      <c r="M768" t="s">
        <v>1061</v>
      </c>
      <c r="O768" s="66">
        <v>871194</v>
      </c>
      <c r="P768" s="66">
        <v>8424.43</v>
      </c>
      <c r="Q768" t="s">
        <v>414</v>
      </c>
      <c r="R768" t="s">
        <v>548</v>
      </c>
      <c r="S768" t="e">
        <f>VLOOKUP(B768,中介结果明细表!$B$4:$E$6,8,FALSE)</f>
        <v>#N/A</v>
      </c>
    </row>
    <row r="769" hidden="1" spans="1:19">
      <c r="A769">
        <v>1235</v>
      </c>
      <c r="B769" s="67">
        <v>31000000103</v>
      </c>
      <c r="C769" t="s">
        <v>1246</v>
      </c>
      <c r="D769" t="s">
        <v>1096</v>
      </c>
      <c r="E769" t="s">
        <v>1092</v>
      </c>
      <c r="F769" t="s">
        <v>542</v>
      </c>
      <c r="G769" t="s">
        <v>1248</v>
      </c>
      <c r="H769">
        <v>1</v>
      </c>
      <c r="I769" t="s">
        <v>1059</v>
      </c>
      <c r="J769">
        <v>302010101</v>
      </c>
      <c r="L769">
        <v>301000</v>
      </c>
      <c r="M769" t="s">
        <v>1061</v>
      </c>
      <c r="O769" s="66">
        <v>1</v>
      </c>
      <c r="P769" s="66">
        <v>0</v>
      </c>
      <c r="Q769" t="s">
        <v>414</v>
      </c>
      <c r="R769" t="s">
        <v>548</v>
      </c>
      <c r="S769" t="e">
        <f>VLOOKUP(B769,中介结果明细表!$B$4:$E$6,8,FALSE)</f>
        <v>#N/A</v>
      </c>
    </row>
    <row r="770" hidden="1" spans="1:19">
      <c r="A770">
        <v>1235</v>
      </c>
      <c r="B770" s="67">
        <v>31000000104</v>
      </c>
      <c r="C770" t="s">
        <v>1078</v>
      </c>
      <c r="D770" t="s">
        <v>1079</v>
      </c>
      <c r="E770" t="s">
        <v>1057</v>
      </c>
      <c r="F770" t="s">
        <v>542</v>
      </c>
      <c r="G770" t="s">
        <v>1075</v>
      </c>
      <c r="H770">
        <v>1</v>
      </c>
      <c r="I770" t="s">
        <v>1059</v>
      </c>
      <c r="J770">
        <v>302010501</v>
      </c>
      <c r="K770" t="s">
        <v>1066</v>
      </c>
      <c r="L770">
        <v>301000</v>
      </c>
      <c r="M770" t="s">
        <v>1061</v>
      </c>
      <c r="O770" s="66">
        <v>4644317.27</v>
      </c>
      <c r="P770" s="66">
        <v>44910.48</v>
      </c>
      <c r="Q770" t="s">
        <v>414</v>
      </c>
      <c r="R770" t="s">
        <v>544</v>
      </c>
      <c r="S770" t="e">
        <f>VLOOKUP(B770,中介结果明细表!$B$4:$E$6,8,FALSE)</f>
        <v>#N/A</v>
      </c>
    </row>
    <row r="771" hidden="1" spans="1:19">
      <c r="A771">
        <v>1235</v>
      </c>
      <c r="B771" s="67">
        <v>31000000105</v>
      </c>
      <c r="C771" t="s">
        <v>1171</v>
      </c>
      <c r="D771" t="s">
        <v>1172</v>
      </c>
      <c r="E771" t="s">
        <v>1057</v>
      </c>
      <c r="F771" t="s">
        <v>542</v>
      </c>
      <c r="G771" t="s">
        <v>622</v>
      </c>
      <c r="H771">
        <v>1</v>
      </c>
      <c r="I771" t="s">
        <v>1059</v>
      </c>
      <c r="J771">
        <v>302010101</v>
      </c>
      <c r="K771" t="s">
        <v>1066</v>
      </c>
      <c r="L771">
        <v>301000</v>
      </c>
      <c r="M771" t="s">
        <v>1061</v>
      </c>
      <c r="O771" s="66">
        <v>5719933.74</v>
      </c>
      <c r="P771" s="66">
        <v>143897.48</v>
      </c>
      <c r="Q771" t="s">
        <v>414</v>
      </c>
      <c r="R771" t="s">
        <v>544</v>
      </c>
      <c r="S771" t="e">
        <f>VLOOKUP(B771,中介结果明细表!$B$4:$E$6,8,FALSE)</f>
        <v>#N/A</v>
      </c>
    </row>
    <row r="772" hidden="1" spans="1:19">
      <c r="A772">
        <v>1235</v>
      </c>
      <c r="B772" s="67">
        <v>31000000106</v>
      </c>
      <c r="C772" t="s">
        <v>1140</v>
      </c>
      <c r="D772" t="s">
        <v>1141</v>
      </c>
      <c r="E772" t="s">
        <v>1114</v>
      </c>
      <c r="F772" t="s">
        <v>542</v>
      </c>
      <c r="G772" t="s">
        <v>1142</v>
      </c>
      <c r="H772">
        <v>1</v>
      </c>
      <c r="I772" t="s">
        <v>1059</v>
      </c>
      <c r="J772">
        <v>302010101</v>
      </c>
      <c r="K772" t="s">
        <v>1066</v>
      </c>
      <c r="L772">
        <v>301000</v>
      </c>
      <c r="M772" t="s">
        <v>1061</v>
      </c>
      <c r="O772" s="66">
        <v>870000</v>
      </c>
      <c r="P772" s="66">
        <v>8412.89</v>
      </c>
      <c r="Q772" t="s">
        <v>414</v>
      </c>
      <c r="R772" t="s">
        <v>543</v>
      </c>
      <c r="S772" t="e">
        <f>VLOOKUP(B772,中介结果明细表!$B$4:$E$6,8,FALSE)</f>
        <v>#N/A</v>
      </c>
    </row>
    <row r="773" hidden="1" spans="1:19">
      <c r="A773">
        <v>1235</v>
      </c>
      <c r="B773" s="67">
        <v>31000000107</v>
      </c>
      <c r="C773" t="s">
        <v>1195</v>
      </c>
      <c r="E773" t="s">
        <v>1195</v>
      </c>
      <c r="F773" t="s">
        <v>542</v>
      </c>
      <c r="G773" t="s">
        <v>1196</v>
      </c>
      <c r="H773">
        <v>1</v>
      </c>
      <c r="I773" t="s">
        <v>1197</v>
      </c>
      <c r="J773">
        <v>3020131</v>
      </c>
      <c r="K773" t="s">
        <v>505</v>
      </c>
      <c r="L773">
        <v>301000</v>
      </c>
      <c r="M773" t="s">
        <v>1061</v>
      </c>
      <c r="O773" s="66">
        <v>9426326.17</v>
      </c>
      <c r="P773" s="66">
        <v>3820484.1</v>
      </c>
      <c r="Q773" t="s">
        <v>414</v>
      </c>
      <c r="R773" t="s">
        <v>548</v>
      </c>
      <c r="S773" t="e">
        <f>VLOOKUP(B773,中介结果明细表!$B$4:$E$6,8,FALSE)</f>
        <v>#N/A</v>
      </c>
    </row>
    <row r="774" hidden="1" spans="1:19">
      <c r="A774">
        <v>1235</v>
      </c>
      <c r="B774" s="67">
        <v>31000000108</v>
      </c>
      <c r="C774" t="s">
        <v>1132</v>
      </c>
      <c r="D774" t="s">
        <v>1133</v>
      </c>
      <c r="E774" t="s">
        <v>1134</v>
      </c>
      <c r="F774" t="s">
        <v>542</v>
      </c>
      <c r="G774" t="s">
        <v>1135</v>
      </c>
      <c r="H774">
        <v>1</v>
      </c>
      <c r="I774" t="s">
        <v>1059</v>
      </c>
      <c r="J774">
        <v>302010101</v>
      </c>
      <c r="K774" t="s">
        <v>1066</v>
      </c>
      <c r="L774">
        <v>301000</v>
      </c>
      <c r="M774" t="s">
        <v>1061</v>
      </c>
      <c r="O774" s="66">
        <v>3840000</v>
      </c>
      <c r="P774" s="66">
        <v>0</v>
      </c>
      <c r="Q774" t="s">
        <v>414</v>
      </c>
      <c r="R774" t="s">
        <v>549</v>
      </c>
      <c r="S774" t="e">
        <f>VLOOKUP(B774,中介结果明细表!$B$4:$E$6,8,FALSE)</f>
        <v>#N/A</v>
      </c>
    </row>
    <row r="775" hidden="1" spans="1:19">
      <c r="A775">
        <v>1235</v>
      </c>
      <c r="B775" s="67">
        <v>31000000109</v>
      </c>
      <c r="C775" t="s">
        <v>1076</v>
      </c>
      <c r="D775" t="s">
        <v>1077</v>
      </c>
      <c r="E775" t="s">
        <v>1074</v>
      </c>
      <c r="F775" t="s">
        <v>542</v>
      </c>
      <c r="G775" t="s">
        <v>1075</v>
      </c>
      <c r="H775">
        <v>1</v>
      </c>
      <c r="I775" t="s">
        <v>1059</v>
      </c>
      <c r="J775">
        <v>302010101</v>
      </c>
      <c r="K775" t="s">
        <v>1066</v>
      </c>
      <c r="L775">
        <v>301000</v>
      </c>
      <c r="M775" t="s">
        <v>1061</v>
      </c>
      <c r="O775" s="66">
        <v>4317087.46</v>
      </c>
      <c r="P775" s="66">
        <v>41746.17</v>
      </c>
      <c r="Q775" t="s">
        <v>414</v>
      </c>
      <c r="R775" t="s">
        <v>544</v>
      </c>
      <c r="S775" t="e">
        <f>VLOOKUP(B775,中介结果明细表!$B$4:$E$6,8,FALSE)</f>
        <v>#N/A</v>
      </c>
    </row>
    <row r="776" hidden="1" spans="1:19">
      <c r="A776">
        <v>1235</v>
      </c>
      <c r="B776" s="67">
        <v>31000000110</v>
      </c>
      <c r="C776" t="s">
        <v>1117</v>
      </c>
      <c r="D776" t="s">
        <v>1118</v>
      </c>
      <c r="E776" t="s">
        <v>1057</v>
      </c>
      <c r="F776" t="s">
        <v>542</v>
      </c>
      <c r="G776" t="s">
        <v>1119</v>
      </c>
      <c r="H776">
        <v>1</v>
      </c>
      <c r="I776" t="s">
        <v>1059</v>
      </c>
      <c r="J776">
        <v>302010101</v>
      </c>
      <c r="K776" t="s">
        <v>1066</v>
      </c>
      <c r="L776">
        <v>301000</v>
      </c>
      <c r="M776" t="s">
        <v>1061</v>
      </c>
      <c r="O776" s="66">
        <v>3513000</v>
      </c>
      <c r="P776" s="66">
        <v>16985.33</v>
      </c>
      <c r="Q776" t="s">
        <v>414</v>
      </c>
      <c r="R776" t="s">
        <v>544</v>
      </c>
      <c r="S776" t="e">
        <f>VLOOKUP(B776,中介结果明细表!$B$4:$E$6,8,FALSE)</f>
        <v>#N/A</v>
      </c>
    </row>
    <row r="777" hidden="1" spans="1:19">
      <c r="A777">
        <v>1235</v>
      </c>
      <c r="B777" s="67">
        <v>31000000111</v>
      </c>
      <c r="C777" t="s">
        <v>1173</v>
      </c>
      <c r="D777" t="s">
        <v>1174</v>
      </c>
      <c r="E777" t="s">
        <v>1175</v>
      </c>
      <c r="F777" t="s">
        <v>542</v>
      </c>
      <c r="G777" t="s">
        <v>622</v>
      </c>
      <c r="H777">
        <v>1</v>
      </c>
      <c r="I777" t="s">
        <v>1059</v>
      </c>
      <c r="J777">
        <v>302010501</v>
      </c>
      <c r="K777" t="s">
        <v>1066</v>
      </c>
      <c r="L777">
        <v>301000</v>
      </c>
      <c r="M777" t="s">
        <v>1061</v>
      </c>
      <c r="O777" s="66">
        <v>6041400.34</v>
      </c>
      <c r="P777" s="66">
        <v>151984.68</v>
      </c>
      <c r="Q777" t="s">
        <v>414</v>
      </c>
      <c r="R777" t="s">
        <v>544</v>
      </c>
      <c r="S777" t="e">
        <f>VLOOKUP(B777,中介结果明细表!$B$4:$E$6,8,FALSE)</f>
        <v>#N/A</v>
      </c>
    </row>
    <row r="778" hidden="1" spans="1:19">
      <c r="A778">
        <v>1235</v>
      </c>
      <c r="B778" s="67">
        <v>31000000112</v>
      </c>
      <c r="C778" t="s">
        <v>1182</v>
      </c>
      <c r="D778" t="s">
        <v>1174</v>
      </c>
      <c r="E778" t="s">
        <v>1175</v>
      </c>
      <c r="F778" t="s">
        <v>542</v>
      </c>
      <c r="G778" t="s">
        <v>627</v>
      </c>
      <c r="H778">
        <v>1</v>
      </c>
      <c r="I778" t="s">
        <v>1059</v>
      </c>
      <c r="J778">
        <v>302010101</v>
      </c>
      <c r="K778" t="s">
        <v>1183</v>
      </c>
      <c r="L778">
        <v>301000</v>
      </c>
      <c r="M778" t="s">
        <v>1061</v>
      </c>
      <c r="O778" s="66">
        <v>5904415.41</v>
      </c>
      <c r="P778" s="66">
        <v>151719.79</v>
      </c>
      <c r="Q778" t="s">
        <v>414</v>
      </c>
      <c r="R778" t="s">
        <v>544</v>
      </c>
      <c r="S778" t="e">
        <f>VLOOKUP(B778,中介结果明细表!$B$4:$E$6,8,FALSE)</f>
        <v>#N/A</v>
      </c>
    </row>
    <row r="779" hidden="1" spans="1:19">
      <c r="A779">
        <v>1235</v>
      </c>
      <c r="B779" s="67">
        <v>31000000113</v>
      </c>
      <c r="C779" t="s">
        <v>1178</v>
      </c>
      <c r="D779" t="s">
        <v>1179</v>
      </c>
      <c r="E779" t="s">
        <v>1175</v>
      </c>
      <c r="F779" t="s">
        <v>542</v>
      </c>
      <c r="G779" t="s">
        <v>622</v>
      </c>
      <c r="H779">
        <v>1</v>
      </c>
      <c r="I779" t="s">
        <v>1059</v>
      </c>
      <c r="J779">
        <v>302010501</v>
      </c>
      <c r="K779" t="s">
        <v>1066</v>
      </c>
      <c r="L779">
        <v>301000</v>
      </c>
      <c r="M779" t="s">
        <v>1061</v>
      </c>
      <c r="O779" s="66">
        <v>6954649.41</v>
      </c>
      <c r="P779" s="66">
        <v>174959.46</v>
      </c>
      <c r="Q779" t="s">
        <v>414</v>
      </c>
      <c r="R779" t="s">
        <v>544</v>
      </c>
      <c r="S779" t="e">
        <f>VLOOKUP(B779,中介结果明细表!$B$4:$E$6,8,FALSE)</f>
        <v>#N/A</v>
      </c>
    </row>
    <row r="780" hidden="1" spans="1:19">
      <c r="A780">
        <v>1235</v>
      </c>
      <c r="B780" s="67">
        <v>31000000114</v>
      </c>
      <c r="C780" t="s">
        <v>1176</v>
      </c>
      <c r="D780" t="s">
        <v>1177</v>
      </c>
      <c r="E780" t="s">
        <v>1175</v>
      </c>
      <c r="F780" t="s">
        <v>542</v>
      </c>
      <c r="G780" t="s">
        <v>622</v>
      </c>
      <c r="H780">
        <v>1</v>
      </c>
      <c r="I780" t="s">
        <v>1059</v>
      </c>
      <c r="J780">
        <v>302010101</v>
      </c>
      <c r="K780" t="s">
        <v>1066</v>
      </c>
      <c r="L780">
        <v>301000</v>
      </c>
      <c r="M780" t="s">
        <v>1061</v>
      </c>
      <c r="O780" s="66">
        <v>7529452.5</v>
      </c>
      <c r="P780" s="66">
        <v>189419.9</v>
      </c>
      <c r="Q780" t="s">
        <v>414</v>
      </c>
      <c r="R780" t="s">
        <v>544</v>
      </c>
      <c r="S780" t="e">
        <f>VLOOKUP(B780,中介结果明细表!$B$4:$E$6,8,FALSE)</f>
        <v>#N/A</v>
      </c>
    </row>
    <row r="781" hidden="1" spans="1:19">
      <c r="A781">
        <v>1235</v>
      </c>
      <c r="B781" s="67">
        <v>31000000115</v>
      </c>
      <c r="C781" t="s">
        <v>1164</v>
      </c>
      <c r="D781" t="s">
        <v>1165</v>
      </c>
      <c r="E781" t="s">
        <v>1114</v>
      </c>
      <c r="F781" t="s">
        <v>542</v>
      </c>
      <c r="G781" t="s">
        <v>1166</v>
      </c>
      <c r="H781">
        <v>1</v>
      </c>
      <c r="I781" t="s">
        <v>1059</v>
      </c>
      <c r="J781">
        <v>302011401</v>
      </c>
      <c r="K781" t="s">
        <v>1167</v>
      </c>
      <c r="L781">
        <v>301000</v>
      </c>
      <c r="M781" t="s">
        <v>1061</v>
      </c>
      <c r="O781" s="66">
        <v>1270000</v>
      </c>
      <c r="P781" s="66">
        <v>21107.67</v>
      </c>
      <c r="Q781" t="s">
        <v>414</v>
      </c>
      <c r="R781" t="s">
        <v>550</v>
      </c>
      <c r="S781" t="e">
        <f>VLOOKUP(B781,中介结果明细表!$B$4:$E$6,8,FALSE)</f>
        <v>#N/A</v>
      </c>
    </row>
    <row r="782" hidden="1" spans="1:19">
      <c r="A782">
        <v>1235</v>
      </c>
      <c r="B782" s="67">
        <v>31000000116</v>
      </c>
      <c r="C782" t="s">
        <v>1086</v>
      </c>
      <c r="D782" t="s">
        <v>1087</v>
      </c>
      <c r="E782" t="s">
        <v>1064</v>
      </c>
      <c r="F782" t="s">
        <v>542</v>
      </c>
      <c r="G782" t="s">
        <v>1088</v>
      </c>
      <c r="H782">
        <v>1</v>
      </c>
      <c r="I782" t="s">
        <v>1059</v>
      </c>
      <c r="J782">
        <v>302010101</v>
      </c>
      <c r="K782" t="s">
        <v>1066</v>
      </c>
      <c r="L782">
        <v>301000</v>
      </c>
      <c r="M782" t="s">
        <v>1061</v>
      </c>
      <c r="O782" s="66">
        <v>387926.25</v>
      </c>
      <c r="P782" s="66">
        <v>0</v>
      </c>
      <c r="Q782" t="s">
        <v>434</v>
      </c>
      <c r="R782" t="s">
        <v>543</v>
      </c>
      <c r="S782" t="e">
        <f>VLOOKUP(B782,中介结果明细表!$B$4:$E$6,8,FALSE)</f>
        <v>#N/A</v>
      </c>
    </row>
    <row r="783" hidden="1" spans="1:19">
      <c r="A783">
        <v>1235</v>
      </c>
      <c r="B783" s="67">
        <v>31000000117</v>
      </c>
      <c r="C783" t="s">
        <v>1160</v>
      </c>
      <c r="D783" t="s">
        <v>1161</v>
      </c>
      <c r="E783" t="s">
        <v>1064</v>
      </c>
      <c r="F783" t="s">
        <v>542</v>
      </c>
      <c r="G783" t="s">
        <v>1088</v>
      </c>
      <c r="H783">
        <v>1</v>
      </c>
      <c r="I783" t="s">
        <v>1059</v>
      </c>
      <c r="J783">
        <v>302010101</v>
      </c>
      <c r="K783" t="s">
        <v>1066</v>
      </c>
      <c r="L783">
        <v>301000</v>
      </c>
      <c r="M783" t="s">
        <v>1061</v>
      </c>
      <c r="O783" s="66">
        <v>379368.3</v>
      </c>
      <c r="P783" s="66">
        <v>458.56</v>
      </c>
      <c r="Q783" t="s">
        <v>414</v>
      </c>
      <c r="R783" t="s">
        <v>543</v>
      </c>
      <c r="S783" t="e">
        <f>VLOOKUP(B783,中介结果明细表!$B$4:$E$6,8,FALSE)</f>
        <v>#N/A</v>
      </c>
    </row>
    <row r="784" hidden="1" spans="1:19">
      <c r="A784">
        <v>1235</v>
      </c>
      <c r="B784" s="67">
        <v>31000000118</v>
      </c>
      <c r="C784" t="s">
        <v>1102</v>
      </c>
      <c r="D784" t="s">
        <v>1103</v>
      </c>
      <c r="E784" t="s">
        <v>1104</v>
      </c>
      <c r="F784" t="s">
        <v>542</v>
      </c>
      <c r="G784" t="s">
        <v>1088</v>
      </c>
      <c r="H784">
        <v>1</v>
      </c>
      <c r="I784" t="s">
        <v>1059</v>
      </c>
      <c r="J784">
        <v>302010101</v>
      </c>
      <c r="K784" t="s">
        <v>1066</v>
      </c>
      <c r="L784">
        <v>301000</v>
      </c>
      <c r="M784" t="s">
        <v>1061</v>
      </c>
      <c r="O784" s="66">
        <v>325199.25</v>
      </c>
      <c r="P784" s="66">
        <v>393.09</v>
      </c>
      <c r="Q784" t="s">
        <v>414</v>
      </c>
      <c r="R784" t="s">
        <v>545</v>
      </c>
      <c r="S784" t="e">
        <f>VLOOKUP(B784,中介结果明细表!$B$4:$E$6,8,FALSE)</f>
        <v>#N/A</v>
      </c>
    </row>
    <row r="785" hidden="1" spans="1:19">
      <c r="A785">
        <v>1235</v>
      </c>
      <c r="B785" s="67">
        <v>31000000119</v>
      </c>
      <c r="C785" t="s">
        <v>1212</v>
      </c>
      <c r="D785" t="s">
        <v>1213</v>
      </c>
      <c r="E785" t="s">
        <v>1193</v>
      </c>
      <c r="F785" t="s">
        <v>542</v>
      </c>
      <c r="G785" t="s">
        <v>1202</v>
      </c>
      <c r="H785">
        <v>1</v>
      </c>
      <c r="I785" t="s">
        <v>1059</v>
      </c>
      <c r="J785">
        <v>302010101</v>
      </c>
      <c r="K785" t="s">
        <v>1203</v>
      </c>
      <c r="L785">
        <v>301000</v>
      </c>
      <c r="M785" t="s">
        <v>1061</v>
      </c>
      <c r="O785" s="66">
        <v>7207711.59</v>
      </c>
      <c r="P785" s="66">
        <v>465531.87</v>
      </c>
      <c r="Q785" t="s">
        <v>414</v>
      </c>
      <c r="R785" t="s">
        <v>550</v>
      </c>
      <c r="S785" t="e">
        <f>VLOOKUP(B785,中介结果明细表!$B$4:$E$6,8,FALSE)</f>
        <v>#N/A</v>
      </c>
    </row>
    <row r="786" hidden="1" spans="1:19">
      <c r="A786">
        <v>1235</v>
      </c>
      <c r="B786" s="67">
        <v>31000000120</v>
      </c>
      <c r="C786" t="s">
        <v>1105</v>
      </c>
      <c r="D786" t="s">
        <v>1106</v>
      </c>
      <c r="E786" t="s">
        <v>1057</v>
      </c>
      <c r="F786" t="s">
        <v>542</v>
      </c>
      <c r="G786" t="s">
        <v>1088</v>
      </c>
      <c r="H786">
        <v>1</v>
      </c>
      <c r="I786" t="s">
        <v>1059</v>
      </c>
      <c r="J786">
        <v>302010101</v>
      </c>
      <c r="K786" t="s">
        <v>1066</v>
      </c>
      <c r="L786">
        <v>301000</v>
      </c>
      <c r="M786" t="s">
        <v>1061</v>
      </c>
      <c r="O786" s="66">
        <v>4199884.66</v>
      </c>
      <c r="P786" s="66">
        <v>5076.59</v>
      </c>
      <c r="Q786" t="s">
        <v>414</v>
      </c>
      <c r="R786" t="s">
        <v>551</v>
      </c>
      <c r="S786" t="e">
        <f>VLOOKUP(B786,中介结果明细表!$B$4:$E$6,8,FALSE)</f>
        <v>#N/A</v>
      </c>
    </row>
    <row r="787" hidden="1" spans="1:19">
      <c r="A787">
        <v>1235</v>
      </c>
      <c r="B787" s="67">
        <v>31000000121</v>
      </c>
      <c r="C787" t="s">
        <v>1107</v>
      </c>
      <c r="D787" t="s">
        <v>1108</v>
      </c>
      <c r="E787" t="s">
        <v>1064</v>
      </c>
      <c r="F787" t="s">
        <v>542</v>
      </c>
      <c r="G787" t="s">
        <v>1088</v>
      </c>
      <c r="H787">
        <v>1</v>
      </c>
      <c r="I787" t="s">
        <v>1059</v>
      </c>
      <c r="J787">
        <v>302010101</v>
      </c>
      <c r="K787" t="s">
        <v>1066</v>
      </c>
      <c r="L787">
        <v>301000</v>
      </c>
      <c r="M787" t="s">
        <v>1061</v>
      </c>
      <c r="O787" s="66">
        <v>492062.4</v>
      </c>
      <c r="P787" s="66">
        <v>594.79</v>
      </c>
      <c r="Q787" t="s">
        <v>414</v>
      </c>
      <c r="R787" t="s">
        <v>552</v>
      </c>
      <c r="S787" t="e">
        <f>VLOOKUP(B787,中介结果明细表!$B$4:$E$6,8,FALSE)</f>
        <v>#N/A</v>
      </c>
    </row>
    <row r="788" hidden="1" spans="1:19">
      <c r="A788">
        <v>1235</v>
      </c>
      <c r="B788" s="67">
        <v>31000000122</v>
      </c>
      <c r="C788" t="s">
        <v>1136</v>
      </c>
      <c r="D788" t="s">
        <v>1137</v>
      </c>
      <c r="E788" t="s">
        <v>1057</v>
      </c>
      <c r="F788" t="s">
        <v>542</v>
      </c>
      <c r="G788" t="s">
        <v>1139</v>
      </c>
      <c r="H788">
        <v>1</v>
      </c>
      <c r="I788" t="s">
        <v>1059</v>
      </c>
      <c r="J788">
        <v>302010501</v>
      </c>
      <c r="K788" t="s">
        <v>1066</v>
      </c>
      <c r="L788">
        <v>301000</v>
      </c>
      <c r="M788" t="s">
        <v>1061</v>
      </c>
      <c r="O788" s="66">
        <v>4228984.68</v>
      </c>
      <c r="P788" s="66">
        <v>38398.76</v>
      </c>
      <c r="Q788" t="s">
        <v>414</v>
      </c>
      <c r="R788" t="s">
        <v>552</v>
      </c>
      <c r="S788" t="e">
        <f>VLOOKUP(B788,中介结果明细表!$B$4:$E$6,8,FALSE)</f>
        <v>#N/A</v>
      </c>
    </row>
    <row r="789" hidden="1" spans="1:19">
      <c r="A789">
        <v>1235</v>
      </c>
      <c r="B789" s="67">
        <v>34000000000</v>
      </c>
      <c r="C789" t="s">
        <v>1250</v>
      </c>
      <c r="D789" t="s">
        <v>1251</v>
      </c>
      <c r="E789" t="s">
        <v>1252</v>
      </c>
      <c r="F789" t="s">
        <v>409</v>
      </c>
      <c r="G789" t="s">
        <v>1253</v>
      </c>
      <c r="H789">
        <v>1</v>
      </c>
      <c r="I789" t="s">
        <v>411</v>
      </c>
      <c r="J789">
        <v>302020108</v>
      </c>
      <c r="K789" t="s">
        <v>1254</v>
      </c>
      <c r="L789">
        <v>304000</v>
      </c>
      <c r="M789" t="s">
        <v>1255</v>
      </c>
      <c r="O789" s="66">
        <v>0</v>
      </c>
      <c r="P789" s="66">
        <v>0</v>
      </c>
      <c r="Q789" t="s">
        <v>434</v>
      </c>
      <c r="R789" t="s">
        <v>455</v>
      </c>
      <c r="S789" t="e">
        <f>VLOOKUP(B789,中介结果明细表!$B$4:$E$6,8,FALSE)</f>
        <v>#N/A</v>
      </c>
    </row>
    <row r="790" hidden="1" spans="1:19">
      <c r="A790">
        <v>1235</v>
      </c>
      <c r="B790" s="67">
        <v>34000000001</v>
      </c>
      <c r="C790" t="s">
        <v>1250</v>
      </c>
      <c r="D790" t="s">
        <v>1251</v>
      </c>
      <c r="E790" t="s">
        <v>1252</v>
      </c>
      <c r="F790" t="s">
        <v>409</v>
      </c>
      <c r="G790" t="s">
        <v>588</v>
      </c>
      <c r="H790">
        <v>1</v>
      </c>
      <c r="I790" t="s">
        <v>411</v>
      </c>
      <c r="J790">
        <v>302020108</v>
      </c>
      <c r="K790" t="s">
        <v>1254</v>
      </c>
      <c r="L790">
        <v>304000</v>
      </c>
      <c r="M790" t="s">
        <v>1255</v>
      </c>
      <c r="O790" s="66">
        <v>0</v>
      </c>
      <c r="P790" s="66">
        <v>0</v>
      </c>
      <c r="Q790" t="s">
        <v>434</v>
      </c>
      <c r="R790" t="s">
        <v>437</v>
      </c>
      <c r="S790" t="e">
        <f>VLOOKUP(B790,中介结果明细表!$B$4:$E$6,8,FALSE)</f>
        <v>#N/A</v>
      </c>
    </row>
    <row r="791" hidden="1" spans="1:19">
      <c r="A791">
        <v>1235</v>
      </c>
      <c r="B791" s="67">
        <v>34000000002</v>
      </c>
      <c r="C791" t="s">
        <v>1256</v>
      </c>
      <c r="D791" t="s">
        <v>1257</v>
      </c>
      <c r="E791" t="s">
        <v>1256</v>
      </c>
      <c r="F791" t="s">
        <v>409</v>
      </c>
      <c r="G791" t="s">
        <v>1258</v>
      </c>
      <c r="H791">
        <v>1</v>
      </c>
      <c r="I791" t="s">
        <v>593</v>
      </c>
      <c r="J791">
        <v>3020503</v>
      </c>
      <c r="K791" t="s">
        <v>433</v>
      </c>
      <c r="L791">
        <v>304000</v>
      </c>
      <c r="M791" t="s">
        <v>1255</v>
      </c>
      <c r="O791" s="66">
        <v>0</v>
      </c>
      <c r="P791" s="66">
        <v>0</v>
      </c>
      <c r="Q791" t="s">
        <v>434</v>
      </c>
      <c r="R791" t="s">
        <v>485</v>
      </c>
      <c r="S791" t="e">
        <f>VLOOKUP(B791,中介结果明细表!$B$4:$E$6,8,FALSE)</f>
        <v>#N/A</v>
      </c>
    </row>
    <row r="792" hidden="1" spans="1:19">
      <c r="A792">
        <v>1235</v>
      </c>
      <c r="B792" s="67">
        <v>34000000003</v>
      </c>
      <c r="C792" t="s">
        <v>1256</v>
      </c>
      <c r="D792" t="s">
        <v>1257</v>
      </c>
      <c r="E792" t="s">
        <v>1256</v>
      </c>
      <c r="F792" t="s">
        <v>409</v>
      </c>
      <c r="G792" t="s">
        <v>1258</v>
      </c>
      <c r="H792">
        <v>1</v>
      </c>
      <c r="I792" t="s">
        <v>593</v>
      </c>
      <c r="J792">
        <v>3020503</v>
      </c>
      <c r="K792" t="s">
        <v>433</v>
      </c>
      <c r="L792">
        <v>304000</v>
      </c>
      <c r="M792" t="s">
        <v>1255</v>
      </c>
      <c r="O792" s="66">
        <v>0</v>
      </c>
      <c r="P792" s="66">
        <v>0</v>
      </c>
      <c r="Q792" t="s">
        <v>434</v>
      </c>
      <c r="R792" t="s">
        <v>485</v>
      </c>
      <c r="S792" t="e">
        <f>VLOOKUP(B792,中介结果明细表!$B$4:$E$6,8,FALSE)</f>
        <v>#N/A</v>
      </c>
    </row>
    <row r="793" hidden="1" spans="1:19">
      <c r="A793">
        <v>1235</v>
      </c>
      <c r="B793" s="67">
        <v>34000000004</v>
      </c>
      <c r="C793" t="s">
        <v>1256</v>
      </c>
      <c r="D793" t="s">
        <v>1259</v>
      </c>
      <c r="E793" t="s">
        <v>1256</v>
      </c>
      <c r="F793" t="s">
        <v>409</v>
      </c>
      <c r="G793" t="s">
        <v>1260</v>
      </c>
      <c r="H793">
        <v>1</v>
      </c>
      <c r="I793" t="s">
        <v>593</v>
      </c>
      <c r="J793">
        <v>3020503</v>
      </c>
      <c r="K793" t="s">
        <v>433</v>
      </c>
      <c r="L793">
        <v>304000</v>
      </c>
      <c r="M793" t="s">
        <v>1255</v>
      </c>
      <c r="O793" s="66">
        <v>0</v>
      </c>
      <c r="P793" s="66">
        <v>0</v>
      </c>
      <c r="Q793" t="s">
        <v>434</v>
      </c>
      <c r="R793" t="s">
        <v>485</v>
      </c>
      <c r="S793" t="e">
        <f>VLOOKUP(B793,中介结果明细表!$B$4:$E$6,8,FALSE)</f>
        <v>#N/A</v>
      </c>
    </row>
    <row r="794" hidden="1" spans="1:19">
      <c r="A794">
        <v>1235</v>
      </c>
      <c r="B794" s="67">
        <v>34000000005</v>
      </c>
      <c r="C794" t="s">
        <v>1256</v>
      </c>
      <c r="D794" t="s">
        <v>1259</v>
      </c>
      <c r="E794" t="s">
        <v>1256</v>
      </c>
      <c r="F794" t="s">
        <v>409</v>
      </c>
      <c r="G794" t="s">
        <v>1260</v>
      </c>
      <c r="H794">
        <v>1</v>
      </c>
      <c r="I794" t="s">
        <v>593</v>
      </c>
      <c r="J794">
        <v>3020503</v>
      </c>
      <c r="K794" t="s">
        <v>433</v>
      </c>
      <c r="L794">
        <v>304000</v>
      </c>
      <c r="M794" t="s">
        <v>1255</v>
      </c>
      <c r="O794" s="66">
        <v>0</v>
      </c>
      <c r="P794" s="66">
        <v>0</v>
      </c>
      <c r="Q794" t="s">
        <v>434</v>
      </c>
      <c r="R794" t="s">
        <v>455</v>
      </c>
      <c r="S794" t="e">
        <f>VLOOKUP(B794,中介结果明细表!$B$4:$E$6,8,FALSE)</f>
        <v>#N/A</v>
      </c>
    </row>
    <row r="795" hidden="1" spans="1:19">
      <c r="A795">
        <v>1235</v>
      </c>
      <c r="B795" s="67">
        <v>34000000006</v>
      </c>
      <c r="C795" t="s">
        <v>1256</v>
      </c>
      <c r="D795" t="s">
        <v>1261</v>
      </c>
      <c r="E795" t="s">
        <v>1256</v>
      </c>
      <c r="F795" t="s">
        <v>409</v>
      </c>
      <c r="G795" t="s">
        <v>1260</v>
      </c>
      <c r="H795">
        <v>1</v>
      </c>
      <c r="I795" t="s">
        <v>593</v>
      </c>
      <c r="J795">
        <v>3020503</v>
      </c>
      <c r="K795" t="s">
        <v>433</v>
      </c>
      <c r="L795">
        <v>304000</v>
      </c>
      <c r="M795" t="s">
        <v>1255</v>
      </c>
      <c r="O795" s="66">
        <v>0</v>
      </c>
      <c r="P795" s="66">
        <v>0</v>
      </c>
      <c r="Q795" t="s">
        <v>434</v>
      </c>
      <c r="R795" t="s">
        <v>485</v>
      </c>
      <c r="S795" t="e">
        <f>VLOOKUP(B795,中介结果明细表!$B$4:$E$6,8,FALSE)</f>
        <v>#N/A</v>
      </c>
    </row>
    <row r="796" hidden="1" spans="1:19">
      <c r="A796">
        <v>1235</v>
      </c>
      <c r="B796" s="67">
        <v>34000000007</v>
      </c>
      <c r="C796" t="s">
        <v>1262</v>
      </c>
      <c r="E796" t="s">
        <v>1263</v>
      </c>
      <c r="F796" t="s">
        <v>409</v>
      </c>
      <c r="G796" t="s">
        <v>1264</v>
      </c>
      <c r="H796">
        <v>1</v>
      </c>
      <c r="I796" t="s">
        <v>411</v>
      </c>
      <c r="J796">
        <v>302020108</v>
      </c>
      <c r="K796" t="s">
        <v>433</v>
      </c>
      <c r="L796">
        <v>304000</v>
      </c>
      <c r="M796" t="s">
        <v>1255</v>
      </c>
      <c r="O796" s="66">
        <v>0</v>
      </c>
      <c r="P796" s="66">
        <v>0</v>
      </c>
      <c r="Q796" t="s">
        <v>434</v>
      </c>
      <c r="R796" t="s">
        <v>437</v>
      </c>
      <c r="S796" t="e">
        <f>VLOOKUP(B796,中介结果明细表!$B$4:$E$6,8,FALSE)</f>
        <v>#N/A</v>
      </c>
    </row>
    <row r="797" hidden="1" spans="1:19">
      <c r="A797">
        <v>1235</v>
      </c>
      <c r="B797" s="67">
        <v>34000000008</v>
      </c>
      <c r="C797" t="s">
        <v>1262</v>
      </c>
      <c r="D797" t="s">
        <v>1265</v>
      </c>
      <c r="E797" t="s">
        <v>1263</v>
      </c>
      <c r="F797" t="s">
        <v>409</v>
      </c>
      <c r="G797" t="s">
        <v>1266</v>
      </c>
      <c r="H797">
        <v>1</v>
      </c>
      <c r="I797" t="s">
        <v>411</v>
      </c>
      <c r="J797">
        <v>302020108</v>
      </c>
      <c r="K797" t="s">
        <v>1254</v>
      </c>
      <c r="L797">
        <v>304000</v>
      </c>
      <c r="M797" t="s">
        <v>1255</v>
      </c>
      <c r="O797" s="66">
        <v>0</v>
      </c>
      <c r="P797" s="66">
        <v>0</v>
      </c>
      <c r="Q797" t="s">
        <v>434</v>
      </c>
      <c r="R797" t="s">
        <v>435</v>
      </c>
      <c r="S797" t="e">
        <f>VLOOKUP(B797,中介结果明细表!$B$4:$E$6,8,FALSE)</f>
        <v>#N/A</v>
      </c>
    </row>
    <row r="798" hidden="1" spans="1:19">
      <c r="A798">
        <v>1235</v>
      </c>
      <c r="B798" s="67">
        <v>34000000009</v>
      </c>
      <c r="C798" t="s">
        <v>1262</v>
      </c>
      <c r="D798" t="s">
        <v>1267</v>
      </c>
      <c r="E798" t="s">
        <v>1263</v>
      </c>
      <c r="F798" t="s">
        <v>409</v>
      </c>
      <c r="G798" t="s">
        <v>1268</v>
      </c>
      <c r="H798">
        <v>1</v>
      </c>
      <c r="I798" t="s">
        <v>411</v>
      </c>
      <c r="J798">
        <v>302020108</v>
      </c>
      <c r="K798" t="s">
        <v>1269</v>
      </c>
      <c r="L798">
        <v>304000</v>
      </c>
      <c r="M798" t="s">
        <v>1255</v>
      </c>
      <c r="O798" s="66">
        <v>0</v>
      </c>
      <c r="P798" s="66">
        <v>0</v>
      </c>
      <c r="Q798" t="s">
        <v>434</v>
      </c>
      <c r="R798" t="s">
        <v>455</v>
      </c>
      <c r="S798" t="e">
        <f>VLOOKUP(B798,中介结果明细表!$B$4:$E$6,8,FALSE)</f>
        <v>#N/A</v>
      </c>
    </row>
    <row r="799" hidden="1" spans="1:19">
      <c r="A799">
        <v>1235</v>
      </c>
      <c r="B799" s="67">
        <v>34000000010</v>
      </c>
      <c r="C799" t="s">
        <v>1263</v>
      </c>
      <c r="D799" t="s">
        <v>1270</v>
      </c>
      <c r="E799" t="s">
        <v>1263</v>
      </c>
      <c r="F799" t="s">
        <v>409</v>
      </c>
      <c r="G799" t="s">
        <v>1125</v>
      </c>
      <c r="H799">
        <v>1</v>
      </c>
      <c r="I799" t="s">
        <v>411</v>
      </c>
      <c r="J799">
        <v>302020108</v>
      </c>
      <c r="K799" t="s">
        <v>1254</v>
      </c>
      <c r="L799">
        <v>304000</v>
      </c>
      <c r="M799" t="s">
        <v>1255</v>
      </c>
      <c r="O799" s="66">
        <v>0</v>
      </c>
      <c r="P799" s="66">
        <v>0</v>
      </c>
      <c r="Q799" t="s">
        <v>414</v>
      </c>
      <c r="R799" t="s">
        <v>437</v>
      </c>
      <c r="S799" t="e">
        <f>VLOOKUP(B799,中介结果明细表!$B$4:$E$6,8,FALSE)</f>
        <v>#N/A</v>
      </c>
    </row>
    <row r="800" hidden="1" spans="1:19">
      <c r="A800">
        <v>1235</v>
      </c>
      <c r="B800" s="67">
        <v>34000000011</v>
      </c>
      <c r="C800" t="s">
        <v>1271</v>
      </c>
      <c r="E800" t="s">
        <v>1271</v>
      </c>
      <c r="F800" t="s">
        <v>409</v>
      </c>
      <c r="G800" t="s">
        <v>1272</v>
      </c>
      <c r="H800">
        <v>1</v>
      </c>
      <c r="I800" t="s">
        <v>411</v>
      </c>
      <c r="J800">
        <v>3020505</v>
      </c>
      <c r="K800" t="s">
        <v>1273</v>
      </c>
      <c r="L800">
        <v>304000</v>
      </c>
      <c r="M800" t="s">
        <v>1255</v>
      </c>
      <c r="O800" s="66">
        <v>169230.77</v>
      </c>
      <c r="P800" s="66">
        <v>5076.92</v>
      </c>
      <c r="Q800" t="s">
        <v>414</v>
      </c>
      <c r="R800" t="s">
        <v>424</v>
      </c>
      <c r="S800" t="e">
        <f>VLOOKUP(B800,中介结果明细表!$B$4:$E$6,8,FALSE)</f>
        <v>#N/A</v>
      </c>
    </row>
    <row r="801" hidden="1" spans="1:19">
      <c r="A801">
        <v>1235</v>
      </c>
      <c r="B801" s="67">
        <v>34000000012</v>
      </c>
      <c r="C801" t="s">
        <v>1274</v>
      </c>
      <c r="E801" t="s">
        <v>1274</v>
      </c>
      <c r="F801" t="s">
        <v>409</v>
      </c>
      <c r="G801" t="s">
        <v>1275</v>
      </c>
      <c r="H801">
        <v>1</v>
      </c>
      <c r="I801" t="s">
        <v>411</v>
      </c>
      <c r="J801">
        <v>3020507</v>
      </c>
      <c r="K801" t="s">
        <v>423</v>
      </c>
      <c r="L801">
        <v>304000</v>
      </c>
      <c r="M801" t="s">
        <v>1255</v>
      </c>
      <c r="O801" s="66">
        <v>30000</v>
      </c>
      <c r="P801" s="66">
        <v>900</v>
      </c>
      <c r="Q801" t="s">
        <v>414</v>
      </c>
      <c r="R801" t="s">
        <v>1043</v>
      </c>
      <c r="S801" t="e">
        <f>VLOOKUP(B801,中介结果明细表!$B$4:$E$6,8,FALSE)</f>
        <v>#N/A</v>
      </c>
    </row>
    <row r="802" hidden="1" spans="1:19">
      <c r="A802">
        <v>1235</v>
      </c>
      <c r="B802" s="67">
        <v>34000000013</v>
      </c>
      <c r="C802" t="s">
        <v>1276</v>
      </c>
      <c r="D802">
        <v>1200</v>
      </c>
      <c r="E802" t="s">
        <v>1276</v>
      </c>
      <c r="F802" t="s">
        <v>409</v>
      </c>
      <c r="G802" t="s">
        <v>1277</v>
      </c>
      <c r="H802">
        <v>1</v>
      </c>
      <c r="I802" t="s">
        <v>411</v>
      </c>
      <c r="J802">
        <v>3020505</v>
      </c>
      <c r="K802" t="s">
        <v>1273</v>
      </c>
      <c r="L802">
        <v>304000</v>
      </c>
      <c r="M802" t="s">
        <v>1255</v>
      </c>
      <c r="O802" s="66">
        <v>0</v>
      </c>
      <c r="P802" s="66">
        <v>0</v>
      </c>
      <c r="Q802" t="s">
        <v>414</v>
      </c>
      <c r="R802" t="s">
        <v>460</v>
      </c>
      <c r="S802" t="e">
        <f>VLOOKUP(B802,中介结果明细表!$B$4:$E$6,8,FALSE)</f>
        <v>#N/A</v>
      </c>
    </row>
    <row r="803" hidden="1" spans="1:19">
      <c r="A803">
        <v>1235</v>
      </c>
      <c r="B803" s="67">
        <v>34000000014</v>
      </c>
      <c r="C803" t="s">
        <v>1278</v>
      </c>
      <c r="E803" t="s">
        <v>1278</v>
      </c>
      <c r="F803" t="s">
        <v>409</v>
      </c>
      <c r="G803" t="s">
        <v>1279</v>
      </c>
      <c r="H803">
        <v>1</v>
      </c>
      <c r="I803" t="s">
        <v>411</v>
      </c>
      <c r="J803">
        <v>302020207</v>
      </c>
      <c r="K803" t="s">
        <v>1280</v>
      </c>
      <c r="L803">
        <v>304000</v>
      </c>
      <c r="M803" t="s">
        <v>1255</v>
      </c>
      <c r="O803" s="66">
        <v>0</v>
      </c>
      <c r="P803" s="66">
        <v>0</v>
      </c>
      <c r="Q803" t="s">
        <v>414</v>
      </c>
      <c r="R803" t="s">
        <v>452</v>
      </c>
      <c r="S803" t="e">
        <f>VLOOKUP(B803,中介结果明细表!$B$4:$E$6,8,FALSE)</f>
        <v>#N/A</v>
      </c>
    </row>
    <row r="804" hidden="1" spans="1:19">
      <c r="A804">
        <v>1235</v>
      </c>
      <c r="B804" s="67">
        <v>34000000015</v>
      </c>
      <c r="C804" t="s">
        <v>1274</v>
      </c>
      <c r="D804" t="s">
        <v>1281</v>
      </c>
      <c r="E804" t="s">
        <v>1274</v>
      </c>
      <c r="F804" t="s">
        <v>409</v>
      </c>
      <c r="G804" t="s">
        <v>1282</v>
      </c>
      <c r="H804">
        <v>1</v>
      </c>
      <c r="I804" t="s">
        <v>411</v>
      </c>
      <c r="J804">
        <v>3020507</v>
      </c>
      <c r="K804" t="s">
        <v>433</v>
      </c>
      <c r="L804">
        <v>304000</v>
      </c>
      <c r="M804" t="s">
        <v>1255</v>
      </c>
      <c r="O804" s="66">
        <v>0</v>
      </c>
      <c r="P804" s="66">
        <v>0</v>
      </c>
      <c r="Q804" t="s">
        <v>414</v>
      </c>
      <c r="R804" t="s">
        <v>485</v>
      </c>
      <c r="S804" t="e">
        <f>VLOOKUP(B804,中介结果明细表!$B$4:$E$6,8,FALSE)</f>
        <v>#N/A</v>
      </c>
    </row>
    <row r="805" hidden="1" spans="1:19">
      <c r="A805">
        <v>1235</v>
      </c>
      <c r="B805" s="67">
        <v>34000000016</v>
      </c>
      <c r="C805" t="s">
        <v>1274</v>
      </c>
      <c r="D805" t="s">
        <v>1281</v>
      </c>
      <c r="E805" t="s">
        <v>1274</v>
      </c>
      <c r="F805" t="s">
        <v>409</v>
      </c>
      <c r="G805" t="s">
        <v>1283</v>
      </c>
      <c r="H805">
        <v>1</v>
      </c>
      <c r="I805" t="s">
        <v>411</v>
      </c>
      <c r="J805">
        <v>3020507</v>
      </c>
      <c r="K805" t="s">
        <v>433</v>
      </c>
      <c r="L805">
        <v>304000</v>
      </c>
      <c r="M805" t="s">
        <v>1255</v>
      </c>
      <c r="O805" s="66">
        <v>0</v>
      </c>
      <c r="P805" s="66">
        <v>0</v>
      </c>
      <c r="Q805" t="s">
        <v>414</v>
      </c>
      <c r="R805" t="s">
        <v>450</v>
      </c>
      <c r="S805" t="e">
        <f>VLOOKUP(B805,中介结果明细表!$B$4:$E$6,8,FALSE)</f>
        <v>#N/A</v>
      </c>
    </row>
    <row r="806" hidden="1" spans="1:19">
      <c r="A806">
        <v>1235</v>
      </c>
      <c r="B806" s="67">
        <v>34000000017</v>
      </c>
      <c r="C806" t="s">
        <v>1274</v>
      </c>
      <c r="D806" t="s">
        <v>1281</v>
      </c>
      <c r="E806" t="s">
        <v>1274</v>
      </c>
      <c r="F806" t="s">
        <v>409</v>
      </c>
      <c r="G806" t="s">
        <v>1284</v>
      </c>
      <c r="H806">
        <v>1</v>
      </c>
      <c r="I806" t="s">
        <v>411</v>
      </c>
      <c r="J806">
        <v>3020507</v>
      </c>
      <c r="K806" t="s">
        <v>433</v>
      </c>
      <c r="L806">
        <v>304000</v>
      </c>
      <c r="M806" t="s">
        <v>1255</v>
      </c>
      <c r="O806" s="66">
        <v>0</v>
      </c>
      <c r="P806" s="66">
        <v>0</v>
      </c>
      <c r="Q806" t="s">
        <v>414</v>
      </c>
      <c r="R806" t="s">
        <v>487</v>
      </c>
      <c r="S806" t="e">
        <f>VLOOKUP(B806,中介结果明细表!$B$4:$E$6,8,FALSE)</f>
        <v>#N/A</v>
      </c>
    </row>
    <row r="807" hidden="1" spans="1:19">
      <c r="A807">
        <v>1235</v>
      </c>
      <c r="B807" s="67">
        <v>34000000018</v>
      </c>
      <c r="C807" t="s">
        <v>1274</v>
      </c>
      <c r="E807" t="s">
        <v>1274</v>
      </c>
      <c r="F807" t="s">
        <v>409</v>
      </c>
      <c r="G807" t="s">
        <v>1285</v>
      </c>
      <c r="H807">
        <v>1</v>
      </c>
      <c r="I807" t="s">
        <v>411</v>
      </c>
      <c r="J807">
        <v>3020507</v>
      </c>
      <c r="K807" t="s">
        <v>423</v>
      </c>
      <c r="L807">
        <v>304000</v>
      </c>
      <c r="M807" t="s">
        <v>1255</v>
      </c>
      <c r="O807" s="66">
        <v>0</v>
      </c>
      <c r="P807" s="66">
        <v>0</v>
      </c>
      <c r="Q807" t="s">
        <v>414</v>
      </c>
      <c r="R807" t="s">
        <v>460</v>
      </c>
      <c r="S807" t="e">
        <f>VLOOKUP(B807,中介结果明细表!$B$4:$E$6,8,FALSE)</f>
        <v>#N/A</v>
      </c>
    </row>
    <row r="808" hidden="1" spans="1:19">
      <c r="A808">
        <v>1235</v>
      </c>
      <c r="B808" s="67">
        <v>34000000019</v>
      </c>
      <c r="C808" t="s">
        <v>1274</v>
      </c>
      <c r="D808" t="s">
        <v>1281</v>
      </c>
      <c r="E808" t="s">
        <v>1274</v>
      </c>
      <c r="F808" t="s">
        <v>409</v>
      </c>
      <c r="G808" t="s">
        <v>1286</v>
      </c>
      <c r="H808">
        <v>1</v>
      </c>
      <c r="I808" t="s">
        <v>593</v>
      </c>
      <c r="J808">
        <v>3020507</v>
      </c>
      <c r="K808" t="s">
        <v>433</v>
      </c>
      <c r="L808">
        <v>304000</v>
      </c>
      <c r="M808" t="s">
        <v>1255</v>
      </c>
      <c r="O808" s="66">
        <v>0</v>
      </c>
      <c r="P808" s="66">
        <v>0</v>
      </c>
      <c r="Q808" t="s">
        <v>414</v>
      </c>
      <c r="R808" t="s">
        <v>506</v>
      </c>
      <c r="S808" t="e">
        <f>VLOOKUP(B808,中介结果明细表!$B$4:$E$6,8,FALSE)</f>
        <v>#N/A</v>
      </c>
    </row>
    <row r="809" hidden="1" spans="1:19">
      <c r="A809">
        <v>1235</v>
      </c>
      <c r="B809" s="67">
        <v>34000000020</v>
      </c>
      <c r="C809" t="s">
        <v>1274</v>
      </c>
      <c r="D809" t="s">
        <v>1281</v>
      </c>
      <c r="E809" t="s">
        <v>1274</v>
      </c>
      <c r="F809" t="s">
        <v>409</v>
      </c>
      <c r="G809" t="s">
        <v>1131</v>
      </c>
      <c r="H809">
        <v>1</v>
      </c>
      <c r="I809" t="s">
        <v>411</v>
      </c>
      <c r="J809">
        <v>3020507</v>
      </c>
      <c r="K809" t="s">
        <v>433</v>
      </c>
      <c r="L809">
        <v>304000</v>
      </c>
      <c r="M809" t="s">
        <v>1255</v>
      </c>
      <c r="O809" s="66">
        <v>0</v>
      </c>
      <c r="P809" s="66">
        <v>0</v>
      </c>
      <c r="Q809" t="s">
        <v>414</v>
      </c>
      <c r="R809" t="s">
        <v>506</v>
      </c>
      <c r="S809" t="e">
        <f>VLOOKUP(B809,中介结果明细表!$B$4:$E$6,8,FALSE)</f>
        <v>#N/A</v>
      </c>
    </row>
    <row r="810" spans="1:19">
      <c r="A810">
        <v>1235</v>
      </c>
      <c r="B810" s="67">
        <v>34000000021</v>
      </c>
      <c r="C810" t="s">
        <v>1274</v>
      </c>
      <c r="D810" t="s">
        <v>735</v>
      </c>
      <c r="E810" t="s">
        <v>1274</v>
      </c>
      <c r="F810" t="s">
        <v>409</v>
      </c>
      <c r="G810" t="s">
        <v>1287</v>
      </c>
      <c r="H810">
        <v>1</v>
      </c>
      <c r="I810" t="s">
        <v>411</v>
      </c>
      <c r="J810">
        <v>3020507</v>
      </c>
      <c r="K810" t="s">
        <v>1288</v>
      </c>
      <c r="L810">
        <v>304000</v>
      </c>
      <c r="M810" t="s">
        <v>1255</v>
      </c>
      <c r="O810" s="66">
        <v>74358.97</v>
      </c>
      <c r="P810" s="66">
        <v>2230.77</v>
      </c>
      <c r="Q810" t="s">
        <v>414</v>
      </c>
      <c r="R810" t="s">
        <v>415</v>
      </c>
      <c r="S810" t="e">
        <f>VLOOKUP(B810,中介结果明细表!$B$4:$E$6,8,FALSE)</f>
        <v>#N/A</v>
      </c>
    </row>
    <row r="811" spans="1:19">
      <c r="A811">
        <v>1235</v>
      </c>
      <c r="B811" s="67">
        <v>34000000022</v>
      </c>
      <c r="C811" t="s">
        <v>1274</v>
      </c>
      <c r="D811" t="s">
        <v>735</v>
      </c>
      <c r="E811" t="s">
        <v>1274</v>
      </c>
      <c r="F811" t="s">
        <v>409</v>
      </c>
      <c r="G811" t="s">
        <v>1287</v>
      </c>
      <c r="H811">
        <v>1</v>
      </c>
      <c r="I811" t="s">
        <v>411</v>
      </c>
      <c r="J811">
        <v>3020507</v>
      </c>
      <c r="K811" t="s">
        <v>1288</v>
      </c>
      <c r="L811">
        <v>304000</v>
      </c>
      <c r="M811" t="s">
        <v>1255</v>
      </c>
      <c r="O811" s="66">
        <v>74358.97</v>
      </c>
      <c r="P811" s="66">
        <v>2230.77</v>
      </c>
      <c r="Q811" t="s">
        <v>414</v>
      </c>
      <c r="R811" t="s">
        <v>490</v>
      </c>
      <c r="S811" t="e">
        <f>VLOOKUP(B811,中介结果明细表!$B$4:$E$6,8,FALSE)</f>
        <v>#N/A</v>
      </c>
    </row>
    <row r="812" hidden="1" spans="1:19">
      <c r="A812">
        <v>1235</v>
      </c>
      <c r="B812" s="67">
        <v>34000000023</v>
      </c>
      <c r="C812" t="s">
        <v>1274</v>
      </c>
      <c r="D812" t="s">
        <v>735</v>
      </c>
      <c r="E812" t="s">
        <v>1274</v>
      </c>
      <c r="F812" t="s">
        <v>409</v>
      </c>
      <c r="G812" t="s">
        <v>1287</v>
      </c>
      <c r="H812">
        <v>1</v>
      </c>
      <c r="I812" t="s">
        <v>411</v>
      </c>
      <c r="J812">
        <v>3020507</v>
      </c>
      <c r="K812" t="s">
        <v>1288</v>
      </c>
      <c r="L812">
        <v>304000</v>
      </c>
      <c r="M812" t="s">
        <v>1255</v>
      </c>
      <c r="O812" s="66">
        <v>117241.09</v>
      </c>
      <c r="P812" s="66">
        <v>3517.23</v>
      </c>
      <c r="Q812" t="s">
        <v>414</v>
      </c>
      <c r="R812" t="s">
        <v>482</v>
      </c>
      <c r="S812" t="e">
        <f>VLOOKUP(B812,中介结果明细表!$B$4:$E$6,8,FALSE)</f>
        <v>#N/A</v>
      </c>
    </row>
    <row r="813" hidden="1" spans="1:19">
      <c r="A813">
        <v>1235</v>
      </c>
      <c r="B813" s="67">
        <v>34000000024</v>
      </c>
      <c r="C813" t="s">
        <v>1274</v>
      </c>
      <c r="D813" t="s">
        <v>1289</v>
      </c>
      <c r="E813" t="s">
        <v>1274</v>
      </c>
      <c r="F813" t="s">
        <v>409</v>
      </c>
      <c r="G813" t="s">
        <v>1287</v>
      </c>
      <c r="H813">
        <v>1</v>
      </c>
      <c r="I813" t="s">
        <v>411</v>
      </c>
      <c r="J813">
        <v>3020507</v>
      </c>
      <c r="K813" t="s">
        <v>1288</v>
      </c>
      <c r="L813">
        <v>304000</v>
      </c>
      <c r="M813" t="s">
        <v>1255</v>
      </c>
      <c r="O813" s="66">
        <v>94017.09</v>
      </c>
      <c r="P813" s="66">
        <v>2820.51</v>
      </c>
      <c r="Q813" t="s">
        <v>434</v>
      </c>
      <c r="R813" t="s">
        <v>417</v>
      </c>
      <c r="S813" t="e">
        <f>VLOOKUP(B813,中介结果明细表!$B$4:$E$6,8,FALSE)</f>
        <v>#N/A</v>
      </c>
    </row>
    <row r="814" hidden="1" spans="1:19">
      <c r="A814">
        <v>1235</v>
      </c>
      <c r="B814" s="67">
        <v>34000000025</v>
      </c>
      <c r="C814" t="s">
        <v>1290</v>
      </c>
      <c r="D814" t="s">
        <v>1291</v>
      </c>
      <c r="E814" t="s">
        <v>1290</v>
      </c>
      <c r="F814" t="s">
        <v>409</v>
      </c>
      <c r="G814" t="s">
        <v>1292</v>
      </c>
      <c r="H814">
        <v>1</v>
      </c>
      <c r="I814" t="s">
        <v>411</v>
      </c>
      <c r="J814">
        <v>3020504</v>
      </c>
      <c r="K814" t="s">
        <v>433</v>
      </c>
      <c r="L814">
        <v>304000</v>
      </c>
      <c r="M814" t="s">
        <v>1255</v>
      </c>
      <c r="O814" s="66">
        <v>0</v>
      </c>
      <c r="P814" s="66">
        <v>0</v>
      </c>
      <c r="Q814" t="s">
        <v>434</v>
      </c>
      <c r="R814" t="s">
        <v>478</v>
      </c>
      <c r="S814" t="e">
        <f>VLOOKUP(B814,中介结果明细表!$B$4:$E$6,8,FALSE)</f>
        <v>#N/A</v>
      </c>
    </row>
    <row r="815" hidden="1" spans="1:19">
      <c r="A815">
        <v>1235</v>
      </c>
      <c r="B815" s="67">
        <v>34000000026</v>
      </c>
      <c r="C815" t="s">
        <v>1290</v>
      </c>
      <c r="E815" t="s">
        <v>1290</v>
      </c>
      <c r="F815" t="s">
        <v>409</v>
      </c>
      <c r="G815" t="s">
        <v>1293</v>
      </c>
      <c r="H815">
        <v>1</v>
      </c>
      <c r="I815" t="s">
        <v>411</v>
      </c>
      <c r="J815">
        <v>3020504</v>
      </c>
      <c r="K815" t="s">
        <v>423</v>
      </c>
      <c r="L815">
        <v>304000</v>
      </c>
      <c r="M815" t="s">
        <v>1255</v>
      </c>
      <c r="O815" s="66">
        <v>0</v>
      </c>
      <c r="P815" s="66">
        <v>0</v>
      </c>
      <c r="Q815" t="s">
        <v>434</v>
      </c>
      <c r="R815" t="s">
        <v>452</v>
      </c>
      <c r="S815" t="e">
        <f>VLOOKUP(B815,中介结果明细表!$B$4:$E$6,8,FALSE)</f>
        <v>#N/A</v>
      </c>
    </row>
    <row r="816" hidden="1" spans="1:19">
      <c r="A816">
        <v>1235</v>
      </c>
      <c r="B816" s="67">
        <v>34000000027</v>
      </c>
      <c r="C816" t="s">
        <v>1290</v>
      </c>
      <c r="D816" t="s">
        <v>1291</v>
      </c>
      <c r="E816" t="s">
        <v>1290</v>
      </c>
      <c r="F816" t="s">
        <v>409</v>
      </c>
      <c r="G816" t="s">
        <v>1293</v>
      </c>
      <c r="H816">
        <v>1</v>
      </c>
      <c r="I816" t="s">
        <v>593</v>
      </c>
      <c r="J816">
        <v>302020106</v>
      </c>
      <c r="K816" t="s">
        <v>1294</v>
      </c>
      <c r="L816">
        <v>304000</v>
      </c>
      <c r="M816" t="s">
        <v>1255</v>
      </c>
      <c r="O816" s="66">
        <v>0</v>
      </c>
      <c r="P816" s="66">
        <v>0</v>
      </c>
      <c r="Q816" t="s">
        <v>434</v>
      </c>
      <c r="R816" t="s">
        <v>437</v>
      </c>
      <c r="S816" t="e">
        <f>VLOOKUP(B816,中介结果明细表!$B$4:$E$6,8,FALSE)</f>
        <v>#N/A</v>
      </c>
    </row>
    <row r="817" hidden="1" spans="1:19">
      <c r="A817">
        <v>1235</v>
      </c>
      <c r="B817" s="67">
        <v>34000000028</v>
      </c>
      <c r="C817" t="s">
        <v>1290</v>
      </c>
      <c r="D817" t="s">
        <v>1291</v>
      </c>
      <c r="E817" t="s">
        <v>1290</v>
      </c>
      <c r="F817" t="s">
        <v>409</v>
      </c>
      <c r="G817" t="s">
        <v>1293</v>
      </c>
      <c r="H817">
        <v>1</v>
      </c>
      <c r="I817" t="s">
        <v>411</v>
      </c>
      <c r="J817">
        <v>3020504</v>
      </c>
      <c r="K817" t="s">
        <v>433</v>
      </c>
      <c r="L817">
        <v>304000</v>
      </c>
      <c r="M817" t="s">
        <v>1255</v>
      </c>
      <c r="O817" s="66">
        <v>0</v>
      </c>
      <c r="P817" s="66">
        <v>0</v>
      </c>
      <c r="Q817" t="s">
        <v>434</v>
      </c>
      <c r="R817" t="s">
        <v>437</v>
      </c>
      <c r="S817" t="e">
        <f>VLOOKUP(B817,中介结果明细表!$B$4:$E$6,8,FALSE)</f>
        <v>#N/A</v>
      </c>
    </row>
    <row r="818" hidden="1" spans="1:19">
      <c r="A818">
        <v>1235</v>
      </c>
      <c r="B818" s="67">
        <v>34000000029</v>
      </c>
      <c r="C818" t="s">
        <v>1290</v>
      </c>
      <c r="D818" t="s">
        <v>1295</v>
      </c>
      <c r="E818" t="s">
        <v>1290</v>
      </c>
      <c r="F818" t="s">
        <v>409</v>
      </c>
      <c r="G818" t="s">
        <v>1296</v>
      </c>
      <c r="H818">
        <v>1</v>
      </c>
      <c r="I818" t="s">
        <v>411</v>
      </c>
      <c r="J818">
        <v>302020106</v>
      </c>
      <c r="K818" t="s">
        <v>1297</v>
      </c>
      <c r="L818">
        <v>304000</v>
      </c>
      <c r="M818" t="s">
        <v>1255</v>
      </c>
      <c r="O818" s="66">
        <v>0</v>
      </c>
      <c r="P818" s="66">
        <v>0</v>
      </c>
      <c r="Q818" t="s">
        <v>414</v>
      </c>
      <c r="R818" t="s">
        <v>478</v>
      </c>
      <c r="S818" t="e">
        <f>VLOOKUP(B818,中介结果明细表!$B$4:$E$6,8,FALSE)</f>
        <v>#N/A</v>
      </c>
    </row>
    <row r="819" hidden="1" spans="1:19">
      <c r="A819">
        <v>1235</v>
      </c>
      <c r="B819" s="67">
        <v>34000000030</v>
      </c>
      <c r="C819" t="s">
        <v>1290</v>
      </c>
      <c r="D819" t="s">
        <v>1291</v>
      </c>
      <c r="E819" t="s">
        <v>1290</v>
      </c>
      <c r="F819" t="s">
        <v>409</v>
      </c>
      <c r="G819" t="s">
        <v>1298</v>
      </c>
      <c r="H819">
        <v>1</v>
      </c>
      <c r="I819" t="s">
        <v>411</v>
      </c>
      <c r="J819">
        <v>3020504</v>
      </c>
      <c r="K819" t="s">
        <v>433</v>
      </c>
      <c r="L819">
        <v>304000</v>
      </c>
      <c r="M819" t="s">
        <v>1255</v>
      </c>
      <c r="O819" s="66">
        <v>0</v>
      </c>
      <c r="P819" s="66">
        <v>0</v>
      </c>
      <c r="Q819" t="s">
        <v>414</v>
      </c>
      <c r="R819" t="s">
        <v>435</v>
      </c>
      <c r="S819" t="e">
        <f>VLOOKUP(B819,中介结果明细表!$B$4:$E$6,8,FALSE)</f>
        <v>#N/A</v>
      </c>
    </row>
    <row r="820" hidden="1" spans="1:19">
      <c r="A820">
        <v>1235</v>
      </c>
      <c r="B820" s="67">
        <v>34000000031</v>
      </c>
      <c r="C820" t="s">
        <v>1299</v>
      </c>
      <c r="D820" t="s">
        <v>1300</v>
      </c>
      <c r="E820" t="s">
        <v>1299</v>
      </c>
      <c r="F820" t="s">
        <v>409</v>
      </c>
      <c r="G820" t="s">
        <v>1058</v>
      </c>
      <c r="H820">
        <v>1</v>
      </c>
      <c r="I820" t="s">
        <v>593</v>
      </c>
      <c r="J820">
        <v>3020501</v>
      </c>
      <c r="K820" t="s">
        <v>1301</v>
      </c>
      <c r="L820">
        <v>304000</v>
      </c>
      <c r="M820" t="s">
        <v>1255</v>
      </c>
      <c r="O820" s="66">
        <v>0</v>
      </c>
      <c r="P820" s="66">
        <v>0</v>
      </c>
      <c r="Q820" t="s">
        <v>414</v>
      </c>
      <c r="R820" t="s">
        <v>490</v>
      </c>
      <c r="S820" t="e">
        <f>VLOOKUP(B820,中介结果明细表!$B$4:$E$6,8,FALSE)</f>
        <v>#N/A</v>
      </c>
    </row>
    <row r="821" hidden="1" spans="1:19">
      <c r="A821">
        <v>1235</v>
      </c>
      <c r="B821" s="67">
        <v>34000000032</v>
      </c>
      <c r="C821" t="s">
        <v>1299</v>
      </c>
      <c r="D821" t="s">
        <v>1302</v>
      </c>
      <c r="E821" t="s">
        <v>1299</v>
      </c>
      <c r="F821" t="s">
        <v>409</v>
      </c>
      <c r="G821" t="s">
        <v>1285</v>
      </c>
      <c r="H821">
        <v>1</v>
      </c>
      <c r="I821" t="s">
        <v>593</v>
      </c>
      <c r="J821">
        <v>3020501</v>
      </c>
      <c r="K821" t="s">
        <v>433</v>
      </c>
      <c r="L821">
        <v>304000</v>
      </c>
      <c r="M821" t="s">
        <v>1255</v>
      </c>
      <c r="O821" s="66">
        <v>0</v>
      </c>
      <c r="P821" s="66">
        <v>0</v>
      </c>
      <c r="Q821" t="s">
        <v>414</v>
      </c>
      <c r="R821" t="s">
        <v>478</v>
      </c>
      <c r="S821" t="e">
        <f>VLOOKUP(B821,中介结果明细表!$B$4:$E$6,8,FALSE)</f>
        <v>#N/A</v>
      </c>
    </row>
    <row r="822" hidden="1" spans="1:19">
      <c r="A822">
        <v>1235</v>
      </c>
      <c r="B822" s="67">
        <v>34000000033</v>
      </c>
      <c r="C822" t="s">
        <v>1299</v>
      </c>
      <c r="E822" t="s">
        <v>1299</v>
      </c>
      <c r="F822" t="s">
        <v>409</v>
      </c>
      <c r="G822" t="s">
        <v>1303</v>
      </c>
      <c r="H822">
        <v>1</v>
      </c>
      <c r="I822" t="s">
        <v>593</v>
      </c>
      <c r="J822">
        <v>3020501</v>
      </c>
      <c r="K822" t="s">
        <v>1304</v>
      </c>
      <c r="L822">
        <v>304000</v>
      </c>
      <c r="M822" t="s">
        <v>1255</v>
      </c>
      <c r="O822" s="66">
        <v>0</v>
      </c>
      <c r="P822" s="66">
        <v>0</v>
      </c>
      <c r="Q822" t="s">
        <v>414</v>
      </c>
      <c r="R822" t="s">
        <v>460</v>
      </c>
      <c r="S822" t="e">
        <f>VLOOKUP(B822,中介结果明细表!$B$4:$E$6,8,FALSE)</f>
        <v>#N/A</v>
      </c>
    </row>
    <row r="823" hidden="1" spans="1:19">
      <c r="A823">
        <v>1235</v>
      </c>
      <c r="B823" s="67">
        <v>34000000034</v>
      </c>
      <c r="C823" t="s">
        <v>1299</v>
      </c>
      <c r="D823" t="s">
        <v>1302</v>
      </c>
      <c r="E823" t="s">
        <v>1299</v>
      </c>
      <c r="F823" t="s">
        <v>409</v>
      </c>
      <c r="G823" t="s">
        <v>1305</v>
      </c>
      <c r="H823">
        <v>1</v>
      </c>
      <c r="I823" t="s">
        <v>593</v>
      </c>
      <c r="J823">
        <v>3020501</v>
      </c>
      <c r="K823" t="s">
        <v>433</v>
      </c>
      <c r="L823">
        <v>304000</v>
      </c>
      <c r="M823" t="s">
        <v>1255</v>
      </c>
      <c r="O823" s="66">
        <v>0</v>
      </c>
      <c r="P823" s="66">
        <v>0</v>
      </c>
      <c r="Q823" t="s">
        <v>414</v>
      </c>
      <c r="R823" t="s">
        <v>437</v>
      </c>
      <c r="S823" t="e">
        <f>VLOOKUP(B823,中介结果明细表!$B$4:$E$6,8,FALSE)</f>
        <v>#N/A</v>
      </c>
    </row>
    <row r="824" hidden="1" spans="1:19">
      <c r="A824">
        <v>1235</v>
      </c>
      <c r="B824" s="67">
        <v>34000000035</v>
      </c>
      <c r="C824" t="s">
        <v>1299</v>
      </c>
      <c r="D824" t="s">
        <v>1306</v>
      </c>
      <c r="E824" t="s">
        <v>1299</v>
      </c>
      <c r="F824" t="s">
        <v>409</v>
      </c>
      <c r="G824" t="s">
        <v>1305</v>
      </c>
      <c r="H824">
        <v>1</v>
      </c>
      <c r="I824" t="s">
        <v>593</v>
      </c>
      <c r="J824">
        <v>3020501</v>
      </c>
      <c r="K824" t="s">
        <v>433</v>
      </c>
      <c r="L824">
        <v>304000</v>
      </c>
      <c r="M824" t="s">
        <v>1255</v>
      </c>
      <c r="O824" s="66">
        <v>0</v>
      </c>
      <c r="P824" s="66">
        <v>0</v>
      </c>
      <c r="Q824" t="s">
        <v>414</v>
      </c>
      <c r="R824" t="s">
        <v>435</v>
      </c>
      <c r="S824" t="e">
        <f>VLOOKUP(B824,中介结果明细表!$B$4:$E$6,8,FALSE)</f>
        <v>#N/A</v>
      </c>
    </row>
    <row r="825" hidden="1" spans="1:19">
      <c r="A825">
        <v>1235</v>
      </c>
      <c r="B825" s="67">
        <v>34000000036</v>
      </c>
      <c r="C825" t="s">
        <v>1299</v>
      </c>
      <c r="D825" t="s">
        <v>1307</v>
      </c>
      <c r="E825" t="s">
        <v>1299</v>
      </c>
      <c r="F825" t="s">
        <v>409</v>
      </c>
      <c r="G825" t="s">
        <v>1308</v>
      </c>
      <c r="H825">
        <v>1</v>
      </c>
      <c r="I825" t="s">
        <v>593</v>
      </c>
      <c r="J825">
        <v>3020501</v>
      </c>
      <c r="K825" t="s">
        <v>433</v>
      </c>
      <c r="L825">
        <v>304000</v>
      </c>
      <c r="M825" t="s">
        <v>1255</v>
      </c>
      <c r="O825" s="66">
        <v>0</v>
      </c>
      <c r="P825" s="66">
        <v>0</v>
      </c>
      <c r="Q825" t="s">
        <v>434</v>
      </c>
      <c r="R825" t="s">
        <v>455</v>
      </c>
      <c r="S825" t="e">
        <f>VLOOKUP(B825,中介结果明细表!$B$4:$E$6,8,FALSE)</f>
        <v>#N/A</v>
      </c>
    </row>
    <row r="826" hidden="1" spans="1:19">
      <c r="A826">
        <v>1235</v>
      </c>
      <c r="B826" s="67">
        <v>34000000037</v>
      </c>
      <c r="C826" t="s">
        <v>1299</v>
      </c>
      <c r="D826" t="s">
        <v>1309</v>
      </c>
      <c r="E826" t="s">
        <v>1299</v>
      </c>
      <c r="F826" t="s">
        <v>409</v>
      </c>
      <c r="G826" t="s">
        <v>1310</v>
      </c>
      <c r="H826">
        <v>1</v>
      </c>
      <c r="I826" t="s">
        <v>593</v>
      </c>
      <c r="J826">
        <v>3020501</v>
      </c>
      <c r="K826" t="s">
        <v>433</v>
      </c>
      <c r="L826">
        <v>304000</v>
      </c>
      <c r="M826" t="s">
        <v>1255</v>
      </c>
      <c r="O826" s="66">
        <v>0</v>
      </c>
      <c r="P826" s="66">
        <v>0</v>
      </c>
      <c r="Q826" t="s">
        <v>434</v>
      </c>
      <c r="R826" t="s">
        <v>455</v>
      </c>
      <c r="S826" t="e">
        <f>VLOOKUP(B826,中介结果明细表!$B$4:$E$6,8,FALSE)</f>
        <v>#N/A</v>
      </c>
    </row>
    <row r="827" hidden="1" spans="1:19">
      <c r="A827">
        <v>1235</v>
      </c>
      <c r="B827" s="67">
        <v>34000000038</v>
      </c>
      <c r="C827" t="s">
        <v>1299</v>
      </c>
      <c r="D827" t="s">
        <v>1309</v>
      </c>
      <c r="E827" t="s">
        <v>1299</v>
      </c>
      <c r="F827" t="s">
        <v>409</v>
      </c>
      <c r="G827" t="s">
        <v>1310</v>
      </c>
      <c r="H827">
        <v>1</v>
      </c>
      <c r="I827" t="s">
        <v>593</v>
      </c>
      <c r="J827">
        <v>3020501</v>
      </c>
      <c r="K827" t="s">
        <v>433</v>
      </c>
      <c r="L827">
        <v>304000</v>
      </c>
      <c r="M827" t="s">
        <v>1255</v>
      </c>
      <c r="O827" s="66">
        <v>0</v>
      </c>
      <c r="P827" s="66">
        <v>0</v>
      </c>
      <c r="Q827" t="s">
        <v>434</v>
      </c>
      <c r="R827" t="s">
        <v>506</v>
      </c>
      <c r="S827" t="e">
        <f>VLOOKUP(B827,中介结果明细表!$B$4:$E$6,8,FALSE)</f>
        <v>#N/A</v>
      </c>
    </row>
    <row r="828" hidden="1" spans="1:19">
      <c r="A828">
        <v>1235</v>
      </c>
      <c r="B828" s="67">
        <v>34000000039</v>
      </c>
      <c r="C828" t="s">
        <v>1299</v>
      </c>
      <c r="D828" t="s">
        <v>1309</v>
      </c>
      <c r="E828" t="s">
        <v>1299</v>
      </c>
      <c r="F828" t="s">
        <v>409</v>
      </c>
      <c r="G828" t="s">
        <v>1310</v>
      </c>
      <c r="H828">
        <v>1</v>
      </c>
      <c r="I828" t="s">
        <v>593</v>
      </c>
      <c r="J828">
        <v>3020501</v>
      </c>
      <c r="K828" t="s">
        <v>433</v>
      </c>
      <c r="L828">
        <v>304000</v>
      </c>
      <c r="M828" t="s">
        <v>1255</v>
      </c>
      <c r="O828" s="66">
        <v>0</v>
      </c>
      <c r="P828" s="66">
        <v>0</v>
      </c>
      <c r="Q828" t="s">
        <v>434</v>
      </c>
      <c r="R828" t="s">
        <v>455</v>
      </c>
      <c r="S828" t="e">
        <f>VLOOKUP(B828,中介结果明细表!$B$4:$E$6,8,FALSE)</f>
        <v>#N/A</v>
      </c>
    </row>
    <row r="829" hidden="1" spans="1:19">
      <c r="A829">
        <v>1235</v>
      </c>
      <c r="B829" s="67">
        <v>34000000040</v>
      </c>
      <c r="C829" t="s">
        <v>1299</v>
      </c>
      <c r="D829" t="s">
        <v>1311</v>
      </c>
      <c r="E829" t="s">
        <v>1299</v>
      </c>
      <c r="F829" t="s">
        <v>409</v>
      </c>
      <c r="G829" t="s">
        <v>1285</v>
      </c>
      <c r="H829">
        <v>1</v>
      </c>
      <c r="I829" t="s">
        <v>593</v>
      </c>
      <c r="J829">
        <v>3020501</v>
      </c>
      <c r="K829" t="s">
        <v>433</v>
      </c>
      <c r="L829">
        <v>304000</v>
      </c>
      <c r="M829" t="s">
        <v>1255</v>
      </c>
      <c r="O829" s="66">
        <v>0</v>
      </c>
      <c r="P829" s="66">
        <v>0</v>
      </c>
      <c r="Q829" t="s">
        <v>414</v>
      </c>
      <c r="R829" t="s">
        <v>487</v>
      </c>
      <c r="S829" t="e">
        <f>VLOOKUP(B829,中介结果明细表!$B$4:$E$6,8,FALSE)</f>
        <v>#N/A</v>
      </c>
    </row>
    <row r="830" hidden="1" spans="1:19">
      <c r="A830">
        <v>1235</v>
      </c>
      <c r="B830" s="67">
        <v>34000000041</v>
      </c>
      <c r="C830" t="s">
        <v>1299</v>
      </c>
      <c r="D830" t="s">
        <v>1306</v>
      </c>
      <c r="E830" t="s">
        <v>1299</v>
      </c>
      <c r="F830" t="s">
        <v>409</v>
      </c>
      <c r="G830" t="s">
        <v>1312</v>
      </c>
      <c r="H830">
        <v>1</v>
      </c>
      <c r="I830" t="s">
        <v>593</v>
      </c>
      <c r="J830">
        <v>3020501</v>
      </c>
      <c r="K830" t="s">
        <v>433</v>
      </c>
      <c r="L830">
        <v>304000</v>
      </c>
      <c r="M830" t="s">
        <v>1255</v>
      </c>
      <c r="O830" s="66">
        <v>0</v>
      </c>
      <c r="P830" s="66">
        <v>0</v>
      </c>
      <c r="Q830" t="s">
        <v>414</v>
      </c>
      <c r="R830" t="s">
        <v>435</v>
      </c>
      <c r="S830" t="e">
        <f>VLOOKUP(B830,中介结果明细表!$B$4:$E$6,8,FALSE)</f>
        <v>#N/A</v>
      </c>
    </row>
    <row r="831" hidden="1" spans="1:19">
      <c r="A831">
        <v>1235</v>
      </c>
      <c r="B831" s="67">
        <v>34000000042</v>
      </c>
      <c r="C831" t="s">
        <v>1299</v>
      </c>
      <c r="D831" t="s">
        <v>1169</v>
      </c>
      <c r="E831" t="s">
        <v>1299</v>
      </c>
      <c r="F831" t="s">
        <v>409</v>
      </c>
      <c r="G831" t="s">
        <v>1279</v>
      </c>
      <c r="H831">
        <v>1</v>
      </c>
      <c r="I831" t="s">
        <v>593</v>
      </c>
      <c r="J831">
        <v>3020501</v>
      </c>
      <c r="K831" t="s">
        <v>433</v>
      </c>
      <c r="L831">
        <v>304000</v>
      </c>
      <c r="M831" t="s">
        <v>1255</v>
      </c>
      <c r="O831" s="66">
        <v>0</v>
      </c>
      <c r="P831" s="66">
        <v>0</v>
      </c>
      <c r="Q831" t="s">
        <v>414</v>
      </c>
      <c r="R831" t="s">
        <v>435</v>
      </c>
      <c r="S831" t="e">
        <f>VLOOKUP(B831,中介结果明细表!$B$4:$E$6,8,FALSE)</f>
        <v>#N/A</v>
      </c>
    </row>
    <row r="832" hidden="1" spans="1:19">
      <c r="A832">
        <v>1235</v>
      </c>
      <c r="B832" s="67">
        <v>34000000043</v>
      </c>
      <c r="C832" t="s">
        <v>1299</v>
      </c>
      <c r="E832" t="s">
        <v>1299</v>
      </c>
      <c r="F832" t="s">
        <v>409</v>
      </c>
      <c r="G832" t="s">
        <v>1284</v>
      </c>
      <c r="H832">
        <v>1</v>
      </c>
      <c r="I832" t="s">
        <v>593</v>
      </c>
      <c r="J832">
        <v>3020501</v>
      </c>
      <c r="K832" t="s">
        <v>1304</v>
      </c>
      <c r="L832">
        <v>304000</v>
      </c>
      <c r="M832" t="s">
        <v>1255</v>
      </c>
      <c r="O832" s="66">
        <v>0</v>
      </c>
      <c r="P832" s="66">
        <v>0</v>
      </c>
      <c r="Q832" t="s">
        <v>414</v>
      </c>
      <c r="R832" t="s">
        <v>452</v>
      </c>
      <c r="S832" t="e">
        <f>VLOOKUP(B832,中介结果明细表!$B$4:$E$6,8,FALSE)</f>
        <v>#N/A</v>
      </c>
    </row>
    <row r="833" hidden="1" spans="1:19">
      <c r="A833">
        <v>1235</v>
      </c>
      <c r="B833" s="67">
        <v>34000000044</v>
      </c>
      <c r="C833" t="s">
        <v>1299</v>
      </c>
      <c r="D833" t="s">
        <v>1313</v>
      </c>
      <c r="E833" t="s">
        <v>1299</v>
      </c>
      <c r="F833" t="s">
        <v>409</v>
      </c>
      <c r="G833" t="s">
        <v>1314</v>
      </c>
      <c r="H833">
        <v>1</v>
      </c>
      <c r="I833" t="s">
        <v>593</v>
      </c>
      <c r="J833">
        <v>3020501</v>
      </c>
      <c r="K833" t="s">
        <v>1301</v>
      </c>
      <c r="L833">
        <v>304000</v>
      </c>
      <c r="M833" t="s">
        <v>1255</v>
      </c>
      <c r="O833" s="66">
        <v>118376.07</v>
      </c>
      <c r="P833" s="66">
        <v>3551.28</v>
      </c>
      <c r="Q833" t="s">
        <v>434</v>
      </c>
      <c r="R833" t="s">
        <v>418</v>
      </c>
      <c r="S833" t="e">
        <f>VLOOKUP(B833,中介结果明细表!$B$4:$E$6,8,FALSE)</f>
        <v>#N/A</v>
      </c>
    </row>
    <row r="834" hidden="1" spans="1:19">
      <c r="A834">
        <v>1235</v>
      </c>
      <c r="B834" s="67">
        <v>34000000045</v>
      </c>
      <c r="C834" t="s">
        <v>1299</v>
      </c>
      <c r="D834" t="s">
        <v>1315</v>
      </c>
      <c r="E834" t="s">
        <v>1299</v>
      </c>
      <c r="F834" t="s">
        <v>409</v>
      </c>
      <c r="G834" t="s">
        <v>1314</v>
      </c>
      <c r="H834">
        <v>1</v>
      </c>
      <c r="I834" t="s">
        <v>593</v>
      </c>
      <c r="J834">
        <v>3020501</v>
      </c>
      <c r="K834" t="s">
        <v>1301</v>
      </c>
      <c r="L834">
        <v>304000</v>
      </c>
      <c r="M834" t="s">
        <v>1255</v>
      </c>
      <c r="O834" s="66">
        <v>118376.08</v>
      </c>
      <c r="P834" s="66">
        <v>3551.28</v>
      </c>
      <c r="Q834" t="s">
        <v>434</v>
      </c>
      <c r="R834" t="s">
        <v>482</v>
      </c>
      <c r="S834" t="e">
        <f>VLOOKUP(B834,中介结果明细表!$B$4:$E$6,8,FALSE)</f>
        <v>#N/A</v>
      </c>
    </row>
    <row r="835" hidden="1" spans="1:19">
      <c r="A835">
        <v>1235</v>
      </c>
      <c r="B835" s="67">
        <v>34000000046</v>
      </c>
      <c r="C835" t="s">
        <v>1299</v>
      </c>
      <c r="D835" t="s">
        <v>1311</v>
      </c>
      <c r="E835" t="s">
        <v>1299</v>
      </c>
      <c r="F835" t="s">
        <v>409</v>
      </c>
      <c r="G835" t="s">
        <v>1285</v>
      </c>
      <c r="H835">
        <v>1</v>
      </c>
      <c r="I835" t="s">
        <v>593</v>
      </c>
      <c r="J835">
        <v>3020501</v>
      </c>
      <c r="K835" t="s">
        <v>1304</v>
      </c>
      <c r="L835">
        <v>304000</v>
      </c>
      <c r="M835" t="s">
        <v>1255</v>
      </c>
      <c r="O835" s="66">
        <v>0</v>
      </c>
      <c r="P835" s="66">
        <v>0</v>
      </c>
      <c r="Q835" t="s">
        <v>414</v>
      </c>
      <c r="R835" t="s">
        <v>452</v>
      </c>
      <c r="S835" t="e">
        <f>VLOOKUP(B835,中介结果明细表!$B$4:$E$6,8,FALSE)</f>
        <v>#N/A</v>
      </c>
    </row>
    <row r="836" hidden="1" spans="1:19">
      <c r="A836">
        <v>1235</v>
      </c>
      <c r="B836" s="67">
        <v>34000000047</v>
      </c>
      <c r="C836" t="s">
        <v>1299</v>
      </c>
      <c r="D836" t="s">
        <v>1316</v>
      </c>
      <c r="E836" t="s">
        <v>1299</v>
      </c>
      <c r="F836" t="s">
        <v>409</v>
      </c>
      <c r="G836" t="s">
        <v>431</v>
      </c>
      <c r="H836">
        <v>1</v>
      </c>
      <c r="I836" t="s">
        <v>593</v>
      </c>
      <c r="J836">
        <v>3020501</v>
      </c>
      <c r="K836" t="s">
        <v>433</v>
      </c>
      <c r="L836">
        <v>304000</v>
      </c>
      <c r="M836" t="s">
        <v>1255</v>
      </c>
      <c r="O836" s="66">
        <v>0</v>
      </c>
      <c r="P836" s="66">
        <v>0</v>
      </c>
      <c r="Q836" t="s">
        <v>414</v>
      </c>
      <c r="R836" t="s">
        <v>450</v>
      </c>
      <c r="S836" t="e">
        <f>VLOOKUP(B836,中介结果明细表!$B$4:$E$6,8,FALSE)</f>
        <v>#N/A</v>
      </c>
    </row>
    <row r="837" hidden="1" spans="1:19">
      <c r="A837">
        <v>1235</v>
      </c>
      <c r="B837" s="67">
        <v>34000000048</v>
      </c>
      <c r="C837" t="s">
        <v>1299</v>
      </c>
      <c r="D837" t="s">
        <v>1316</v>
      </c>
      <c r="E837" t="s">
        <v>1299</v>
      </c>
      <c r="F837" t="s">
        <v>409</v>
      </c>
      <c r="G837" t="s">
        <v>431</v>
      </c>
      <c r="H837">
        <v>1</v>
      </c>
      <c r="I837" t="s">
        <v>593</v>
      </c>
      <c r="J837">
        <v>3020501</v>
      </c>
      <c r="K837" t="s">
        <v>433</v>
      </c>
      <c r="L837">
        <v>304000</v>
      </c>
      <c r="M837" t="s">
        <v>1255</v>
      </c>
      <c r="O837" s="66">
        <v>0</v>
      </c>
      <c r="P837" s="66">
        <v>0</v>
      </c>
      <c r="Q837" t="s">
        <v>414</v>
      </c>
      <c r="R837" t="s">
        <v>478</v>
      </c>
      <c r="S837" t="e">
        <f>VLOOKUP(B837,中介结果明细表!$B$4:$E$6,8,FALSE)</f>
        <v>#N/A</v>
      </c>
    </row>
    <row r="838" hidden="1" spans="1:19">
      <c r="A838">
        <v>1235</v>
      </c>
      <c r="B838" s="67">
        <v>34000000049</v>
      </c>
      <c r="C838" t="s">
        <v>1299</v>
      </c>
      <c r="D838" t="s">
        <v>1317</v>
      </c>
      <c r="E838" t="s">
        <v>1299</v>
      </c>
      <c r="F838" t="s">
        <v>409</v>
      </c>
      <c r="G838" t="s">
        <v>1131</v>
      </c>
      <c r="H838">
        <v>1</v>
      </c>
      <c r="I838" t="s">
        <v>593</v>
      </c>
      <c r="J838">
        <v>3020501</v>
      </c>
      <c r="K838" t="s">
        <v>433</v>
      </c>
      <c r="L838">
        <v>304000</v>
      </c>
      <c r="M838" t="s">
        <v>1255</v>
      </c>
      <c r="O838" s="66">
        <v>0</v>
      </c>
      <c r="P838" s="66">
        <v>0</v>
      </c>
      <c r="Q838" t="s">
        <v>414</v>
      </c>
      <c r="R838" t="s">
        <v>478</v>
      </c>
      <c r="S838" t="e">
        <f>VLOOKUP(B838,中介结果明细表!$B$4:$E$6,8,FALSE)</f>
        <v>#N/A</v>
      </c>
    </row>
    <row r="839" hidden="1" spans="1:19">
      <c r="A839">
        <v>1235</v>
      </c>
      <c r="B839" s="67">
        <v>34000000050</v>
      </c>
      <c r="C839" t="s">
        <v>1299</v>
      </c>
      <c r="D839" t="s">
        <v>1318</v>
      </c>
      <c r="E839" t="s">
        <v>1299</v>
      </c>
      <c r="F839" t="s">
        <v>409</v>
      </c>
      <c r="G839" t="s">
        <v>1319</v>
      </c>
      <c r="H839">
        <v>1</v>
      </c>
      <c r="I839" t="s">
        <v>593</v>
      </c>
      <c r="J839">
        <v>3020501</v>
      </c>
      <c r="K839" t="s">
        <v>1301</v>
      </c>
      <c r="L839">
        <v>304000</v>
      </c>
      <c r="M839" t="s">
        <v>1255</v>
      </c>
      <c r="O839" s="66">
        <v>173500</v>
      </c>
      <c r="P839" s="66">
        <v>5205</v>
      </c>
      <c r="Q839" t="s">
        <v>434</v>
      </c>
      <c r="R839" t="s">
        <v>418</v>
      </c>
      <c r="S839" t="e">
        <f>VLOOKUP(B839,中介结果明细表!$B$4:$E$6,8,FALSE)</f>
        <v>#N/A</v>
      </c>
    </row>
    <row r="840" hidden="1" spans="1:19">
      <c r="A840">
        <v>1235</v>
      </c>
      <c r="B840" s="67">
        <v>34000000051</v>
      </c>
      <c r="C840" t="s">
        <v>1320</v>
      </c>
      <c r="D840" t="s">
        <v>1321</v>
      </c>
      <c r="E840" t="s">
        <v>1320</v>
      </c>
      <c r="F840" t="s">
        <v>409</v>
      </c>
      <c r="G840" t="s">
        <v>1322</v>
      </c>
      <c r="H840">
        <v>1</v>
      </c>
      <c r="I840" t="s">
        <v>593</v>
      </c>
      <c r="J840">
        <v>3020503</v>
      </c>
      <c r="K840" t="s">
        <v>433</v>
      </c>
      <c r="L840">
        <v>304000</v>
      </c>
      <c r="M840" t="s">
        <v>1255</v>
      </c>
      <c r="O840" s="66">
        <v>0</v>
      </c>
      <c r="P840" s="66">
        <v>0</v>
      </c>
      <c r="Q840" t="s">
        <v>434</v>
      </c>
      <c r="R840" t="s">
        <v>435</v>
      </c>
      <c r="S840" t="e">
        <f>VLOOKUP(B840,中介结果明细表!$B$4:$E$6,8,FALSE)</f>
        <v>#N/A</v>
      </c>
    </row>
    <row r="841" hidden="1" spans="1:19">
      <c r="A841">
        <v>1235</v>
      </c>
      <c r="B841" s="67">
        <v>34000000052</v>
      </c>
      <c r="C841" t="s">
        <v>1320</v>
      </c>
      <c r="D841" t="s">
        <v>1323</v>
      </c>
      <c r="E841" t="s">
        <v>1320</v>
      </c>
      <c r="F841" t="s">
        <v>409</v>
      </c>
      <c r="G841" t="s">
        <v>1282</v>
      </c>
      <c r="H841">
        <v>1</v>
      </c>
      <c r="I841" t="s">
        <v>593</v>
      </c>
      <c r="J841">
        <v>3020503</v>
      </c>
      <c r="K841" t="s">
        <v>433</v>
      </c>
      <c r="L841">
        <v>304000</v>
      </c>
      <c r="M841" t="s">
        <v>1255</v>
      </c>
      <c r="O841" s="66">
        <v>0</v>
      </c>
      <c r="P841" s="66">
        <v>0</v>
      </c>
      <c r="Q841" t="s">
        <v>414</v>
      </c>
      <c r="R841" t="s">
        <v>455</v>
      </c>
      <c r="S841" t="e">
        <f>VLOOKUP(B841,中介结果明细表!$B$4:$E$6,8,FALSE)</f>
        <v>#N/A</v>
      </c>
    </row>
    <row r="842" hidden="1" spans="1:19">
      <c r="A842">
        <v>1235</v>
      </c>
      <c r="B842" s="67">
        <v>34000000053</v>
      </c>
      <c r="C842" t="s">
        <v>1324</v>
      </c>
      <c r="D842" t="s">
        <v>1325</v>
      </c>
      <c r="E842" t="s">
        <v>1324</v>
      </c>
      <c r="F842" t="s">
        <v>409</v>
      </c>
      <c r="G842" t="s">
        <v>1326</v>
      </c>
      <c r="H842">
        <v>1</v>
      </c>
      <c r="I842" t="s">
        <v>593</v>
      </c>
      <c r="J842">
        <v>3020506</v>
      </c>
      <c r="K842" t="s">
        <v>433</v>
      </c>
      <c r="L842">
        <v>304000</v>
      </c>
      <c r="M842" t="s">
        <v>1255</v>
      </c>
      <c r="O842" s="66">
        <v>0</v>
      </c>
      <c r="P842" s="66">
        <v>0</v>
      </c>
      <c r="Q842" t="s">
        <v>434</v>
      </c>
      <c r="R842" t="s">
        <v>485</v>
      </c>
      <c r="S842" t="e">
        <f>VLOOKUP(B842,中介结果明细表!$B$4:$E$6,8,FALSE)</f>
        <v>#N/A</v>
      </c>
    </row>
    <row r="843" hidden="1" spans="1:19">
      <c r="A843">
        <v>1235</v>
      </c>
      <c r="B843" s="67">
        <v>34000000054</v>
      </c>
      <c r="C843" t="s">
        <v>1327</v>
      </c>
      <c r="D843" t="s">
        <v>1328</v>
      </c>
      <c r="E843" t="s">
        <v>1327</v>
      </c>
      <c r="F843" t="s">
        <v>409</v>
      </c>
      <c r="G843" t="s">
        <v>422</v>
      </c>
      <c r="H843">
        <v>1</v>
      </c>
      <c r="I843" t="s">
        <v>593</v>
      </c>
      <c r="J843">
        <v>302040902</v>
      </c>
      <c r="K843" t="s">
        <v>1329</v>
      </c>
      <c r="L843">
        <v>304000</v>
      </c>
      <c r="M843" t="s">
        <v>1255</v>
      </c>
      <c r="O843" s="66">
        <v>0</v>
      </c>
      <c r="P843" s="66">
        <v>0</v>
      </c>
      <c r="Q843" t="s">
        <v>608</v>
      </c>
      <c r="R843" t="s">
        <v>452</v>
      </c>
      <c r="S843" t="e">
        <f>VLOOKUP(B843,中介结果明细表!$B$4:$E$6,8,FALSE)</f>
        <v>#N/A</v>
      </c>
    </row>
    <row r="844" hidden="1" spans="1:19">
      <c r="A844">
        <v>1235</v>
      </c>
      <c r="B844" s="67">
        <v>34000000055</v>
      </c>
      <c r="C844" t="s">
        <v>300</v>
      </c>
      <c r="D844" t="s">
        <v>1330</v>
      </c>
      <c r="E844" t="s">
        <v>300</v>
      </c>
      <c r="F844" t="s">
        <v>409</v>
      </c>
      <c r="G844" t="s">
        <v>1296</v>
      </c>
      <c r="H844">
        <v>1</v>
      </c>
      <c r="I844" t="s">
        <v>593</v>
      </c>
      <c r="J844">
        <v>3020501</v>
      </c>
      <c r="K844" t="s">
        <v>1331</v>
      </c>
      <c r="L844">
        <v>304000</v>
      </c>
      <c r="M844" t="s">
        <v>1255</v>
      </c>
      <c r="O844" s="66">
        <v>0</v>
      </c>
      <c r="P844" s="66">
        <v>0</v>
      </c>
      <c r="Q844" t="s">
        <v>434</v>
      </c>
      <c r="R844" t="s">
        <v>452</v>
      </c>
      <c r="S844" t="e">
        <f>VLOOKUP(B844,中介结果明细表!$B$4:$E$6,8,FALSE)</f>
        <v>#N/A</v>
      </c>
    </row>
    <row r="845" hidden="1" spans="1:19">
      <c r="A845">
        <v>1235</v>
      </c>
      <c r="B845" s="67">
        <v>34000000056</v>
      </c>
      <c r="C845" t="s">
        <v>300</v>
      </c>
      <c r="D845" t="s">
        <v>1332</v>
      </c>
      <c r="E845" t="s">
        <v>300</v>
      </c>
      <c r="F845" t="s">
        <v>409</v>
      </c>
      <c r="G845" t="s">
        <v>1333</v>
      </c>
      <c r="H845">
        <v>1</v>
      </c>
      <c r="I845" t="s">
        <v>593</v>
      </c>
      <c r="J845">
        <v>3020501</v>
      </c>
      <c r="K845" t="s">
        <v>1331</v>
      </c>
      <c r="L845">
        <v>304000</v>
      </c>
      <c r="M845" t="s">
        <v>1255</v>
      </c>
      <c r="O845" s="66">
        <v>8974.36</v>
      </c>
      <c r="P845" s="66">
        <v>269.23</v>
      </c>
      <c r="Q845" t="s">
        <v>434</v>
      </c>
      <c r="R845" t="s">
        <v>418</v>
      </c>
      <c r="S845" t="e">
        <f>VLOOKUP(B845,中介结果明细表!$B$4:$E$6,8,FALSE)</f>
        <v>#N/A</v>
      </c>
    </row>
    <row r="846" hidden="1" spans="1:19">
      <c r="A846">
        <v>1235</v>
      </c>
      <c r="B846" s="67">
        <v>34000000057</v>
      </c>
      <c r="C846" t="s">
        <v>252</v>
      </c>
      <c r="E846" t="s">
        <v>252</v>
      </c>
      <c r="F846" t="s">
        <v>409</v>
      </c>
      <c r="G846" t="s">
        <v>1334</v>
      </c>
      <c r="H846">
        <v>1</v>
      </c>
      <c r="I846" t="s">
        <v>593</v>
      </c>
      <c r="J846">
        <v>3020503</v>
      </c>
      <c r="K846" t="s">
        <v>1335</v>
      </c>
      <c r="L846">
        <v>304000</v>
      </c>
      <c r="M846" t="s">
        <v>1255</v>
      </c>
      <c r="O846" s="66">
        <v>0</v>
      </c>
      <c r="P846" s="66">
        <v>0</v>
      </c>
      <c r="Q846" t="s">
        <v>434</v>
      </c>
      <c r="R846" t="s">
        <v>460</v>
      </c>
      <c r="S846" t="e">
        <f>VLOOKUP(B846,中介结果明细表!$B$4:$E$6,8,FALSE)</f>
        <v>#N/A</v>
      </c>
    </row>
    <row r="847" hidden="1" spans="1:19">
      <c r="A847">
        <v>1235</v>
      </c>
      <c r="B847" s="67">
        <v>34000000058</v>
      </c>
      <c r="C847" t="s">
        <v>252</v>
      </c>
      <c r="D847" t="s">
        <v>1336</v>
      </c>
      <c r="E847" t="s">
        <v>252</v>
      </c>
      <c r="F847" t="s">
        <v>409</v>
      </c>
      <c r="G847" t="s">
        <v>1334</v>
      </c>
      <c r="H847">
        <v>1</v>
      </c>
      <c r="I847" t="s">
        <v>593</v>
      </c>
      <c r="J847">
        <v>3020503</v>
      </c>
      <c r="K847" t="s">
        <v>433</v>
      </c>
      <c r="L847">
        <v>304000</v>
      </c>
      <c r="M847" t="s">
        <v>1255</v>
      </c>
      <c r="O847" s="66">
        <v>0</v>
      </c>
      <c r="P847" s="66">
        <v>0</v>
      </c>
      <c r="Q847" t="s">
        <v>434</v>
      </c>
      <c r="R847" t="s">
        <v>455</v>
      </c>
      <c r="S847" t="e">
        <f>VLOOKUP(B847,中介结果明细表!$B$4:$E$6,8,FALSE)</f>
        <v>#N/A</v>
      </c>
    </row>
    <row r="848" hidden="1" spans="1:19">
      <c r="A848">
        <v>1235</v>
      </c>
      <c r="B848" s="67">
        <v>34000000059</v>
      </c>
      <c r="C848" t="s">
        <v>252</v>
      </c>
      <c r="D848" t="s">
        <v>1337</v>
      </c>
      <c r="E848" t="s">
        <v>252</v>
      </c>
      <c r="F848" t="s">
        <v>409</v>
      </c>
      <c r="G848" t="s">
        <v>1334</v>
      </c>
      <c r="H848">
        <v>1</v>
      </c>
      <c r="I848" t="s">
        <v>593</v>
      </c>
      <c r="J848">
        <v>3020503</v>
      </c>
      <c r="K848" t="s">
        <v>433</v>
      </c>
      <c r="L848">
        <v>304000</v>
      </c>
      <c r="M848" t="s">
        <v>1255</v>
      </c>
      <c r="O848" s="66">
        <v>0</v>
      </c>
      <c r="P848" s="66">
        <v>0</v>
      </c>
      <c r="Q848" t="s">
        <v>434</v>
      </c>
      <c r="R848" t="s">
        <v>455</v>
      </c>
      <c r="S848" t="e">
        <f>VLOOKUP(B848,中介结果明细表!$B$4:$E$6,8,FALSE)</f>
        <v>#N/A</v>
      </c>
    </row>
    <row r="849" hidden="1" spans="1:19">
      <c r="A849">
        <v>1235</v>
      </c>
      <c r="B849" s="67">
        <v>34000000060</v>
      </c>
      <c r="C849" t="s">
        <v>252</v>
      </c>
      <c r="D849" t="s">
        <v>1338</v>
      </c>
      <c r="E849" t="s">
        <v>252</v>
      </c>
      <c r="F849" t="s">
        <v>409</v>
      </c>
      <c r="G849" t="s">
        <v>1339</v>
      </c>
      <c r="H849">
        <v>1</v>
      </c>
      <c r="I849" t="s">
        <v>593</v>
      </c>
      <c r="J849">
        <v>3020503</v>
      </c>
      <c r="K849" t="s">
        <v>433</v>
      </c>
      <c r="L849">
        <v>304000</v>
      </c>
      <c r="M849" t="s">
        <v>1255</v>
      </c>
      <c r="O849" s="66">
        <v>0</v>
      </c>
      <c r="P849" s="66">
        <v>0</v>
      </c>
      <c r="Q849" t="s">
        <v>434</v>
      </c>
      <c r="R849" t="s">
        <v>455</v>
      </c>
      <c r="S849" t="e">
        <f>VLOOKUP(B849,中介结果明细表!$B$4:$E$6,8,FALSE)</f>
        <v>#N/A</v>
      </c>
    </row>
    <row r="850" hidden="1" spans="1:19">
      <c r="A850">
        <v>1235</v>
      </c>
      <c r="B850" s="67">
        <v>34000000061</v>
      </c>
      <c r="C850" t="s">
        <v>252</v>
      </c>
      <c r="D850" t="s">
        <v>1338</v>
      </c>
      <c r="E850" t="s">
        <v>252</v>
      </c>
      <c r="F850" t="s">
        <v>409</v>
      </c>
      <c r="G850" t="s">
        <v>1339</v>
      </c>
      <c r="H850">
        <v>1</v>
      </c>
      <c r="I850" t="s">
        <v>593</v>
      </c>
      <c r="J850">
        <v>3020503</v>
      </c>
      <c r="K850" t="s">
        <v>433</v>
      </c>
      <c r="L850">
        <v>304000</v>
      </c>
      <c r="M850" t="s">
        <v>1255</v>
      </c>
      <c r="O850" s="66">
        <v>0</v>
      </c>
      <c r="P850" s="66">
        <v>0</v>
      </c>
      <c r="Q850" t="s">
        <v>434</v>
      </c>
      <c r="R850" t="s">
        <v>455</v>
      </c>
      <c r="S850" t="e">
        <f>VLOOKUP(B850,中介结果明细表!$B$4:$E$6,8,FALSE)</f>
        <v>#N/A</v>
      </c>
    </row>
    <row r="851" hidden="1" spans="1:19">
      <c r="A851">
        <v>1235</v>
      </c>
      <c r="B851" s="67">
        <v>34000000062</v>
      </c>
      <c r="C851" t="s">
        <v>252</v>
      </c>
      <c r="D851" t="s">
        <v>1338</v>
      </c>
      <c r="E851" t="s">
        <v>252</v>
      </c>
      <c r="F851" t="s">
        <v>409</v>
      </c>
      <c r="G851" t="s">
        <v>1339</v>
      </c>
      <c r="H851">
        <v>1</v>
      </c>
      <c r="I851" t="s">
        <v>593</v>
      </c>
      <c r="J851">
        <v>3020503</v>
      </c>
      <c r="K851" t="s">
        <v>433</v>
      </c>
      <c r="L851">
        <v>304000</v>
      </c>
      <c r="M851" t="s">
        <v>1255</v>
      </c>
      <c r="O851" s="66">
        <v>0</v>
      </c>
      <c r="P851" s="66">
        <v>0</v>
      </c>
      <c r="Q851" t="s">
        <v>434</v>
      </c>
      <c r="R851" t="s">
        <v>437</v>
      </c>
      <c r="S851" t="e">
        <f>VLOOKUP(B851,中介结果明细表!$B$4:$E$6,8,FALSE)</f>
        <v>#N/A</v>
      </c>
    </row>
    <row r="852" hidden="1" spans="1:19">
      <c r="A852">
        <v>1235</v>
      </c>
      <c r="B852" s="67">
        <v>34000000063</v>
      </c>
      <c r="C852" t="s">
        <v>252</v>
      </c>
      <c r="D852" t="s">
        <v>1338</v>
      </c>
      <c r="E852" t="s">
        <v>252</v>
      </c>
      <c r="F852" t="s">
        <v>409</v>
      </c>
      <c r="G852" t="s">
        <v>1339</v>
      </c>
      <c r="H852">
        <v>1</v>
      </c>
      <c r="I852" t="s">
        <v>593</v>
      </c>
      <c r="J852">
        <v>3020503</v>
      </c>
      <c r="K852" t="s">
        <v>433</v>
      </c>
      <c r="L852">
        <v>304000</v>
      </c>
      <c r="M852" t="s">
        <v>1255</v>
      </c>
      <c r="O852" s="66">
        <v>0</v>
      </c>
      <c r="P852" s="66">
        <v>0</v>
      </c>
      <c r="Q852" t="s">
        <v>434</v>
      </c>
      <c r="R852" t="s">
        <v>435</v>
      </c>
      <c r="S852" t="e">
        <f>VLOOKUP(B852,中介结果明细表!$B$4:$E$6,8,FALSE)</f>
        <v>#N/A</v>
      </c>
    </row>
    <row r="853" hidden="1" spans="1:19">
      <c r="A853">
        <v>1235</v>
      </c>
      <c r="B853" s="67">
        <v>34000000064</v>
      </c>
      <c r="C853" t="s">
        <v>252</v>
      </c>
      <c r="D853" t="s">
        <v>1340</v>
      </c>
      <c r="E853" t="s">
        <v>252</v>
      </c>
      <c r="F853" t="s">
        <v>409</v>
      </c>
      <c r="G853" t="s">
        <v>1339</v>
      </c>
      <c r="H853">
        <v>1</v>
      </c>
      <c r="I853" t="s">
        <v>593</v>
      </c>
      <c r="J853">
        <v>3020503</v>
      </c>
      <c r="K853" t="s">
        <v>433</v>
      </c>
      <c r="L853">
        <v>304000</v>
      </c>
      <c r="M853" t="s">
        <v>1255</v>
      </c>
      <c r="O853" s="66">
        <v>0</v>
      </c>
      <c r="P853" s="66">
        <v>0</v>
      </c>
      <c r="Q853" t="s">
        <v>434</v>
      </c>
      <c r="R853" t="s">
        <v>455</v>
      </c>
      <c r="S853" t="e">
        <f>VLOOKUP(B853,中介结果明细表!$B$4:$E$6,8,FALSE)</f>
        <v>#N/A</v>
      </c>
    </row>
    <row r="854" hidden="1" spans="1:19">
      <c r="A854">
        <v>1235</v>
      </c>
      <c r="B854" s="67">
        <v>34000000065</v>
      </c>
      <c r="C854" t="s">
        <v>252</v>
      </c>
      <c r="D854" t="s">
        <v>1341</v>
      </c>
      <c r="E854" t="s">
        <v>252</v>
      </c>
      <c r="F854" t="s">
        <v>409</v>
      </c>
      <c r="G854" t="s">
        <v>1339</v>
      </c>
      <c r="H854">
        <v>1</v>
      </c>
      <c r="I854" t="s">
        <v>593</v>
      </c>
      <c r="J854">
        <v>3020503</v>
      </c>
      <c r="K854" t="s">
        <v>433</v>
      </c>
      <c r="L854">
        <v>304000</v>
      </c>
      <c r="M854" t="s">
        <v>1255</v>
      </c>
      <c r="O854" s="66">
        <v>0</v>
      </c>
      <c r="P854" s="66">
        <v>0</v>
      </c>
      <c r="Q854" t="s">
        <v>434</v>
      </c>
      <c r="R854" t="s">
        <v>464</v>
      </c>
      <c r="S854" t="e">
        <f>VLOOKUP(B854,中介结果明细表!$B$4:$E$6,8,FALSE)</f>
        <v>#N/A</v>
      </c>
    </row>
    <row r="855" hidden="1" spans="1:19">
      <c r="A855">
        <v>1235</v>
      </c>
      <c r="B855" s="67">
        <v>34000000066</v>
      </c>
      <c r="C855" t="s">
        <v>252</v>
      </c>
      <c r="D855" t="s">
        <v>1342</v>
      </c>
      <c r="E855" t="s">
        <v>252</v>
      </c>
      <c r="F855" t="s">
        <v>409</v>
      </c>
      <c r="G855" t="s">
        <v>1339</v>
      </c>
      <c r="H855">
        <v>1</v>
      </c>
      <c r="I855" t="s">
        <v>593</v>
      </c>
      <c r="J855">
        <v>3020503</v>
      </c>
      <c r="K855" t="s">
        <v>433</v>
      </c>
      <c r="L855">
        <v>304000</v>
      </c>
      <c r="M855" t="s">
        <v>1255</v>
      </c>
      <c r="O855" s="66">
        <v>0</v>
      </c>
      <c r="P855" s="66">
        <v>0</v>
      </c>
      <c r="Q855" t="s">
        <v>434</v>
      </c>
      <c r="R855" t="s">
        <v>455</v>
      </c>
      <c r="S855" t="e">
        <f>VLOOKUP(B855,中介结果明细表!$B$4:$E$6,8,FALSE)</f>
        <v>#N/A</v>
      </c>
    </row>
    <row r="856" hidden="1" spans="1:19">
      <c r="A856">
        <v>1235</v>
      </c>
      <c r="B856" s="67">
        <v>34000000067</v>
      </c>
      <c r="C856" t="s">
        <v>252</v>
      </c>
      <c r="D856" t="s">
        <v>1342</v>
      </c>
      <c r="E856" t="s">
        <v>252</v>
      </c>
      <c r="F856" t="s">
        <v>409</v>
      </c>
      <c r="G856" t="s">
        <v>1339</v>
      </c>
      <c r="H856">
        <v>1</v>
      </c>
      <c r="I856" t="s">
        <v>593</v>
      </c>
      <c r="J856">
        <v>3020503</v>
      </c>
      <c r="K856" t="s">
        <v>433</v>
      </c>
      <c r="L856">
        <v>304000</v>
      </c>
      <c r="M856" t="s">
        <v>1255</v>
      </c>
      <c r="O856" s="66">
        <v>0</v>
      </c>
      <c r="P856" s="66">
        <v>0</v>
      </c>
      <c r="Q856" t="s">
        <v>434</v>
      </c>
      <c r="R856" t="s">
        <v>455</v>
      </c>
      <c r="S856" t="e">
        <f>VLOOKUP(B856,中介结果明细表!$B$4:$E$6,8,FALSE)</f>
        <v>#N/A</v>
      </c>
    </row>
    <row r="857" hidden="1" spans="1:19">
      <c r="A857">
        <v>1235</v>
      </c>
      <c r="B857" s="67">
        <v>34000000068</v>
      </c>
      <c r="C857" t="s">
        <v>252</v>
      </c>
      <c r="D857" t="s">
        <v>1338</v>
      </c>
      <c r="E857" t="s">
        <v>252</v>
      </c>
      <c r="F857" t="s">
        <v>409</v>
      </c>
      <c r="G857" t="s">
        <v>1339</v>
      </c>
      <c r="H857">
        <v>1</v>
      </c>
      <c r="I857" t="s">
        <v>593</v>
      </c>
      <c r="J857">
        <v>3020503</v>
      </c>
      <c r="K857" t="s">
        <v>433</v>
      </c>
      <c r="L857">
        <v>304000</v>
      </c>
      <c r="M857" t="s">
        <v>1255</v>
      </c>
      <c r="O857" s="66">
        <v>0</v>
      </c>
      <c r="P857" s="66">
        <v>0</v>
      </c>
      <c r="Q857" t="s">
        <v>434</v>
      </c>
      <c r="R857" t="s">
        <v>455</v>
      </c>
      <c r="S857" t="e">
        <f>VLOOKUP(B857,中介结果明细表!$B$4:$E$6,8,FALSE)</f>
        <v>#N/A</v>
      </c>
    </row>
    <row r="858" spans="1:19">
      <c r="A858">
        <v>1235</v>
      </c>
      <c r="B858" s="67">
        <v>34000000069</v>
      </c>
      <c r="C858" t="s">
        <v>252</v>
      </c>
      <c r="E858" t="s">
        <v>252</v>
      </c>
      <c r="F858" t="s">
        <v>409</v>
      </c>
      <c r="G858" t="s">
        <v>1279</v>
      </c>
      <c r="H858">
        <v>1</v>
      </c>
      <c r="I858" t="s">
        <v>593</v>
      </c>
      <c r="J858">
        <v>3020503</v>
      </c>
      <c r="K858" t="s">
        <v>1343</v>
      </c>
      <c r="L858">
        <v>304000</v>
      </c>
      <c r="M858" t="s">
        <v>1255</v>
      </c>
      <c r="O858" s="66">
        <v>23000</v>
      </c>
      <c r="P858" s="66">
        <v>690</v>
      </c>
      <c r="Q858" t="s">
        <v>414</v>
      </c>
      <c r="R858" t="s">
        <v>460</v>
      </c>
      <c r="S858" t="e">
        <f>VLOOKUP(B858,中介结果明细表!$B$4:$E$6,8,FALSE)</f>
        <v>#N/A</v>
      </c>
    </row>
    <row r="859" spans="1:19">
      <c r="A859">
        <v>1235</v>
      </c>
      <c r="B859" s="67">
        <v>34000000070</v>
      </c>
      <c r="C859" t="s">
        <v>252</v>
      </c>
      <c r="D859" t="s">
        <v>1344</v>
      </c>
      <c r="E859" t="s">
        <v>252</v>
      </c>
      <c r="F859" t="s">
        <v>409</v>
      </c>
      <c r="G859" t="s">
        <v>1345</v>
      </c>
      <c r="H859">
        <v>1</v>
      </c>
      <c r="I859" t="s">
        <v>593</v>
      </c>
      <c r="J859">
        <v>3020503</v>
      </c>
      <c r="K859" t="s">
        <v>1346</v>
      </c>
      <c r="L859">
        <v>304000</v>
      </c>
      <c r="M859" t="s">
        <v>1255</v>
      </c>
      <c r="O859" s="66">
        <v>15000</v>
      </c>
      <c r="P859" s="66">
        <v>450</v>
      </c>
      <c r="Q859" t="s">
        <v>414</v>
      </c>
      <c r="R859" t="s">
        <v>452</v>
      </c>
      <c r="S859" t="e">
        <f>VLOOKUP(B859,中介结果明细表!$B$4:$E$6,8,FALSE)</f>
        <v>#N/A</v>
      </c>
    </row>
    <row r="860" hidden="1" spans="1:19">
      <c r="A860">
        <v>1235</v>
      </c>
      <c r="B860" s="67">
        <v>34000000071</v>
      </c>
      <c r="C860" t="s">
        <v>252</v>
      </c>
      <c r="D860" t="s">
        <v>1347</v>
      </c>
      <c r="E860" t="s">
        <v>252</v>
      </c>
      <c r="F860" t="s">
        <v>409</v>
      </c>
      <c r="G860" t="s">
        <v>1348</v>
      </c>
      <c r="H860">
        <v>1</v>
      </c>
      <c r="I860" t="s">
        <v>593</v>
      </c>
      <c r="J860">
        <v>3020503</v>
      </c>
      <c r="K860" t="s">
        <v>1349</v>
      </c>
      <c r="L860">
        <v>304000</v>
      </c>
      <c r="M860" t="s">
        <v>1255</v>
      </c>
      <c r="O860" s="66">
        <v>31400.64</v>
      </c>
      <c r="P860" s="66">
        <v>942.02</v>
      </c>
      <c r="Q860" t="s">
        <v>414</v>
      </c>
      <c r="R860" t="s">
        <v>415</v>
      </c>
      <c r="S860" t="e">
        <f>VLOOKUP(B860,中介结果明细表!$B$4:$E$6,8,FALSE)</f>
        <v>#N/A</v>
      </c>
    </row>
    <row r="861" hidden="1" spans="1:19">
      <c r="A861">
        <v>1235</v>
      </c>
      <c r="B861" s="67">
        <v>34000000072</v>
      </c>
      <c r="C861" t="s">
        <v>955</v>
      </c>
      <c r="D861" t="s">
        <v>1330</v>
      </c>
      <c r="E861" t="s">
        <v>955</v>
      </c>
      <c r="F861" t="s">
        <v>409</v>
      </c>
      <c r="G861" t="s">
        <v>1350</v>
      </c>
      <c r="H861">
        <v>1</v>
      </c>
      <c r="I861" t="s">
        <v>472</v>
      </c>
      <c r="J861">
        <v>3020501</v>
      </c>
      <c r="K861" t="s">
        <v>1331</v>
      </c>
      <c r="L861">
        <v>304000</v>
      </c>
      <c r="M861" t="s">
        <v>1255</v>
      </c>
      <c r="O861" s="66">
        <v>0</v>
      </c>
      <c r="P861" s="66">
        <v>0</v>
      </c>
      <c r="Q861" t="s">
        <v>434</v>
      </c>
      <c r="R861" t="s">
        <v>460</v>
      </c>
      <c r="S861" t="e">
        <f>VLOOKUP(B861,中介结果明细表!$B$4:$E$6,8,FALSE)</f>
        <v>#N/A</v>
      </c>
    </row>
    <row r="862" hidden="1" spans="1:19">
      <c r="A862">
        <v>1235</v>
      </c>
      <c r="B862" s="67">
        <v>34000000073</v>
      </c>
      <c r="C862" t="s">
        <v>955</v>
      </c>
      <c r="D862" t="s">
        <v>1351</v>
      </c>
      <c r="E862" t="s">
        <v>955</v>
      </c>
      <c r="F862" t="s">
        <v>409</v>
      </c>
      <c r="G862" t="s">
        <v>1352</v>
      </c>
      <c r="H862">
        <v>1</v>
      </c>
      <c r="I862" t="s">
        <v>472</v>
      </c>
      <c r="J862">
        <v>3020501</v>
      </c>
      <c r="K862" t="s">
        <v>433</v>
      </c>
      <c r="L862">
        <v>304000</v>
      </c>
      <c r="M862" t="s">
        <v>1255</v>
      </c>
      <c r="O862" s="66">
        <v>0</v>
      </c>
      <c r="P862" s="66">
        <v>0</v>
      </c>
      <c r="Q862" t="s">
        <v>434</v>
      </c>
      <c r="R862" t="s">
        <v>455</v>
      </c>
      <c r="S862" t="e">
        <f>VLOOKUP(B862,中介结果明细表!$B$4:$E$6,8,FALSE)</f>
        <v>#N/A</v>
      </c>
    </row>
    <row r="863" hidden="1" spans="1:19">
      <c r="A863">
        <v>1235</v>
      </c>
      <c r="B863" s="67">
        <v>34000000074</v>
      </c>
      <c r="C863" t="s">
        <v>955</v>
      </c>
      <c r="D863" t="s">
        <v>1353</v>
      </c>
      <c r="E863" t="s">
        <v>955</v>
      </c>
      <c r="F863" t="s">
        <v>409</v>
      </c>
      <c r="G863" t="s">
        <v>1352</v>
      </c>
      <c r="H863">
        <v>1</v>
      </c>
      <c r="I863" t="s">
        <v>472</v>
      </c>
      <c r="J863">
        <v>3020501</v>
      </c>
      <c r="K863" t="s">
        <v>433</v>
      </c>
      <c r="L863">
        <v>304000</v>
      </c>
      <c r="M863" t="s">
        <v>1255</v>
      </c>
      <c r="O863" s="66">
        <v>0</v>
      </c>
      <c r="P863" s="66">
        <v>0</v>
      </c>
      <c r="Q863" t="s">
        <v>434</v>
      </c>
      <c r="R863" t="s">
        <v>455</v>
      </c>
      <c r="S863" t="e">
        <f>VLOOKUP(B863,中介结果明细表!$B$4:$E$6,8,FALSE)</f>
        <v>#N/A</v>
      </c>
    </row>
    <row r="864" hidden="1" spans="1:19">
      <c r="A864">
        <v>1235</v>
      </c>
      <c r="B864" s="67">
        <v>34000000075</v>
      </c>
      <c r="C864" t="s">
        <v>1354</v>
      </c>
      <c r="D864" t="s">
        <v>1355</v>
      </c>
      <c r="E864" t="s">
        <v>1354</v>
      </c>
      <c r="F864" t="s">
        <v>409</v>
      </c>
      <c r="G864" t="s">
        <v>1128</v>
      </c>
      <c r="H864">
        <v>1</v>
      </c>
      <c r="I864" t="s">
        <v>593</v>
      </c>
      <c r="J864">
        <v>3020503</v>
      </c>
      <c r="K864" t="s">
        <v>433</v>
      </c>
      <c r="L864">
        <v>304000</v>
      </c>
      <c r="M864" t="s">
        <v>1255</v>
      </c>
      <c r="O864" s="66">
        <v>0</v>
      </c>
      <c r="P864" s="66">
        <v>0</v>
      </c>
      <c r="Q864" t="s">
        <v>434</v>
      </c>
      <c r="R864" t="s">
        <v>437</v>
      </c>
      <c r="S864" t="e">
        <f>VLOOKUP(B864,中介结果明细表!$B$4:$E$6,8,FALSE)</f>
        <v>#N/A</v>
      </c>
    </row>
    <row r="865" hidden="1" spans="1:19">
      <c r="A865">
        <v>1235</v>
      </c>
      <c r="B865" s="67">
        <v>34000000076</v>
      </c>
      <c r="C865" t="s">
        <v>1354</v>
      </c>
      <c r="D865" t="s">
        <v>1355</v>
      </c>
      <c r="E865" t="s">
        <v>1354</v>
      </c>
      <c r="F865" t="s">
        <v>409</v>
      </c>
      <c r="G865" t="s">
        <v>1128</v>
      </c>
      <c r="H865">
        <v>1</v>
      </c>
      <c r="I865" t="s">
        <v>593</v>
      </c>
      <c r="J865">
        <v>3020503</v>
      </c>
      <c r="K865" t="s">
        <v>433</v>
      </c>
      <c r="L865">
        <v>304000</v>
      </c>
      <c r="M865" t="s">
        <v>1255</v>
      </c>
      <c r="O865" s="66">
        <v>0</v>
      </c>
      <c r="P865" s="66">
        <v>0</v>
      </c>
      <c r="Q865" t="s">
        <v>434</v>
      </c>
      <c r="R865" t="s">
        <v>455</v>
      </c>
      <c r="S865" t="e">
        <f>VLOOKUP(B865,中介结果明细表!$B$4:$E$6,8,FALSE)</f>
        <v>#N/A</v>
      </c>
    </row>
    <row r="866" hidden="1" spans="1:19">
      <c r="A866">
        <v>1235</v>
      </c>
      <c r="B866" s="67">
        <v>34000000077</v>
      </c>
      <c r="C866" t="s">
        <v>1356</v>
      </c>
      <c r="D866" t="s">
        <v>1357</v>
      </c>
      <c r="E866" t="s">
        <v>1356</v>
      </c>
      <c r="F866" t="s">
        <v>409</v>
      </c>
      <c r="G866" t="s">
        <v>1352</v>
      </c>
      <c r="H866">
        <v>1</v>
      </c>
      <c r="I866" t="s">
        <v>640</v>
      </c>
      <c r="J866">
        <v>302022101</v>
      </c>
      <c r="K866" t="s">
        <v>433</v>
      </c>
      <c r="L866">
        <v>304000</v>
      </c>
      <c r="M866" t="s">
        <v>1255</v>
      </c>
      <c r="O866" s="66">
        <v>0</v>
      </c>
      <c r="P866" s="66">
        <v>0</v>
      </c>
      <c r="Q866" t="s">
        <v>434</v>
      </c>
      <c r="R866" t="s">
        <v>437</v>
      </c>
      <c r="S866" t="e">
        <f>VLOOKUP(B866,中介结果明细表!$B$4:$E$6,8,FALSE)</f>
        <v>#N/A</v>
      </c>
    </row>
    <row r="867" hidden="1" spans="1:19">
      <c r="A867">
        <v>1235</v>
      </c>
      <c r="B867" s="67">
        <v>34000000078</v>
      </c>
      <c r="C867" t="s">
        <v>1358</v>
      </c>
      <c r="D867" t="s">
        <v>1359</v>
      </c>
      <c r="E867" t="s">
        <v>1356</v>
      </c>
      <c r="F867" t="s">
        <v>409</v>
      </c>
      <c r="G867" t="s">
        <v>1360</v>
      </c>
      <c r="H867">
        <v>1</v>
      </c>
      <c r="I867" t="s">
        <v>640</v>
      </c>
      <c r="J867">
        <v>302022101</v>
      </c>
      <c r="K867" t="s">
        <v>1361</v>
      </c>
      <c r="L867">
        <v>304000</v>
      </c>
      <c r="M867" t="s">
        <v>1255</v>
      </c>
      <c r="O867" s="66">
        <v>29629.21</v>
      </c>
      <c r="P867" s="66">
        <v>18393.22</v>
      </c>
      <c r="Q867" t="s">
        <v>414</v>
      </c>
      <c r="R867" t="s">
        <v>1043</v>
      </c>
      <c r="S867" t="e">
        <f>VLOOKUP(B867,中介结果明细表!$B$4:$E$6,8,FALSE)</f>
        <v>#N/A</v>
      </c>
    </row>
    <row r="868" hidden="1" spans="1:19">
      <c r="A868">
        <v>1235</v>
      </c>
      <c r="B868" s="67">
        <v>34000000079</v>
      </c>
      <c r="C868" t="s">
        <v>704</v>
      </c>
      <c r="D868" t="s">
        <v>1362</v>
      </c>
      <c r="E868" t="s">
        <v>704</v>
      </c>
      <c r="F868" t="s">
        <v>409</v>
      </c>
      <c r="G868" t="s">
        <v>1363</v>
      </c>
      <c r="H868">
        <v>1</v>
      </c>
      <c r="I868" t="s">
        <v>593</v>
      </c>
      <c r="J868">
        <v>3020501</v>
      </c>
      <c r="K868" t="s">
        <v>433</v>
      </c>
      <c r="L868">
        <v>304000</v>
      </c>
      <c r="M868" t="s">
        <v>1255</v>
      </c>
      <c r="O868" s="66">
        <v>0</v>
      </c>
      <c r="P868" s="66">
        <v>0</v>
      </c>
      <c r="Q868" t="s">
        <v>434</v>
      </c>
      <c r="R868" t="s">
        <v>435</v>
      </c>
      <c r="S868" t="e">
        <f>VLOOKUP(B868,中介结果明细表!$B$4:$E$6,8,FALSE)</f>
        <v>#N/A</v>
      </c>
    </row>
    <row r="869" hidden="1" spans="1:19">
      <c r="A869">
        <v>1235</v>
      </c>
      <c r="B869" s="67">
        <v>34000000080</v>
      </c>
      <c r="C869" t="s">
        <v>252</v>
      </c>
      <c r="D869" t="s">
        <v>1364</v>
      </c>
      <c r="E869" t="s">
        <v>252</v>
      </c>
      <c r="F869" t="s">
        <v>409</v>
      </c>
      <c r="G869" t="s">
        <v>1363</v>
      </c>
      <c r="H869">
        <v>1</v>
      </c>
      <c r="I869" t="s">
        <v>593</v>
      </c>
      <c r="J869">
        <v>30203010205</v>
      </c>
      <c r="K869" t="s">
        <v>433</v>
      </c>
      <c r="L869">
        <v>304000</v>
      </c>
      <c r="M869" t="s">
        <v>1255</v>
      </c>
      <c r="O869" s="66">
        <v>0</v>
      </c>
      <c r="P869" s="66">
        <v>0</v>
      </c>
      <c r="Q869" t="s">
        <v>434</v>
      </c>
      <c r="R869" t="s">
        <v>478</v>
      </c>
      <c r="S869" t="e">
        <f>VLOOKUP(B869,中介结果明细表!$B$4:$E$6,8,FALSE)</f>
        <v>#N/A</v>
      </c>
    </row>
    <row r="870" hidden="1" spans="1:19">
      <c r="A870">
        <v>1235</v>
      </c>
      <c r="B870" s="67">
        <v>34000000081</v>
      </c>
      <c r="C870" t="s">
        <v>1278</v>
      </c>
      <c r="D870" t="s">
        <v>735</v>
      </c>
      <c r="E870" t="s">
        <v>1278</v>
      </c>
      <c r="F870" t="s">
        <v>409</v>
      </c>
      <c r="G870" t="s">
        <v>1365</v>
      </c>
      <c r="H870">
        <v>1</v>
      </c>
      <c r="I870" t="s">
        <v>411</v>
      </c>
      <c r="J870">
        <v>3020501</v>
      </c>
      <c r="K870" t="s">
        <v>1366</v>
      </c>
      <c r="L870">
        <v>304000</v>
      </c>
      <c r="M870" t="s">
        <v>1255</v>
      </c>
      <c r="O870" s="66">
        <v>0</v>
      </c>
      <c r="P870" s="66">
        <v>0</v>
      </c>
      <c r="Q870" t="s">
        <v>434</v>
      </c>
      <c r="R870" t="s">
        <v>455</v>
      </c>
      <c r="S870" t="e">
        <f>VLOOKUP(B870,中介结果明细表!$B$4:$E$6,8,FALSE)</f>
        <v>#N/A</v>
      </c>
    </row>
    <row r="871" hidden="1" spans="1:19">
      <c r="A871">
        <v>1235</v>
      </c>
      <c r="B871" s="67">
        <v>34000000082</v>
      </c>
      <c r="C871" t="s">
        <v>1256</v>
      </c>
      <c r="D871" t="s">
        <v>1367</v>
      </c>
      <c r="E871" t="s">
        <v>1256</v>
      </c>
      <c r="F871" t="s">
        <v>409</v>
      </c>
      <c r="G871" t="s">
        <v>1368</v>
      </c>
      <c r="H871">
        <v>1</v>
      </c>
      <c r="I871" t="s">
        <v>593</v>
      </c>
      <c r="J871">
        <v>3020503</v>
      </c>
      <c r="K871" t="s">
        <v>433</v>
      </c>
      <c r="L871">
        <v>304000</v>
      </c>
      <c r="M871" t="s">
        <v>1255</v>
      </c>
      <c r="O871" s="66">
        <v>0</v>
      </c>
      <c r="P871" s="66">
        <v>0</v>
      </c>
      <c r="Q871" t="s">
        <v>434</v>
      </c>
      <c r="R871" t="s">
        <v>455</v>
      </c>
      <c r="S871" t="e">
        <f>VLOOKUP(B871,中介结果明细表!$B$4:$E$6,8,FALSE)</f>
        <v>#N/A</v>
      </c>
    </row>
    <row r="872" hidden="1" spans="1:19">
      <c r="A872">
        <v>1235</v>
      </c>
      <c r="B872" s="67">
        <v>34000000083</v>
      </c>
      <c r="C872" t="s">
        <v>1256</v>
      </c>
      <c r="D872" t="s">
        <v>1369</v>
      </c>
      <c r="E872" t="s">
        <v>1256</v>
      </c>
      <c r="F872" t="s">
        <v>409</v>
      </c>
      <c r="G872" t="s">
        <v>1368</v>
      </c>
      <c r="H872">
        <v>1</v>
      </c>
      <c r="I872" t="s">
        <v>593</v>
      </c>
      <c r="J872">
        <v>302030121</v>
      </c>
      <c r="K872" t="s">
        <v>433</v>
      </c>
      <c r="L872">
        <v>304000</v>
      </c>
      <c r="M872" t="s">
        <v>1255</v>
      </c>
      <c r="O872" s="66">
        <v>0</v>
      </c>
      <c r="P872" s="66">
        <v>0</v>
      </c>
      <c r="Q872" t="s">
        <v>434</v>
      </c>
      <c r="R872" t="s">
        <v>435</v>
      </c>
      <c r="S872" t="e">
        <f>VLOOKUP(B872,中介结果明细表!$B$4:$E$6,8,FALSE)</f>
        <v>#N/A</v>
      </c>
    </row>
    <row r="873" hidden="1" spans="1:19">
      <c r="A873">
        <v>1235</v>
      </c>
      <c r="B873" s="67">
        <v>34000000084</v>
      </c>
      <c r="C873" t="s">
        <v>704</v>
      </c>
      <c r="D873" t="s">
        <v>1367</v>
      </c>
      <c r="E873" t="s">
        <v>704</v>
      </c>
      <c r="F873" t="s">
        <v>409</v>
      </c>
      <c r="G873" t="s">
        <v>1370</v>
      </c>
      <c r="H873">
        <v>1</v>
      </c>
      <c r="I873" t="s">
        <v>593</v>
      </c>
      <c r="J873">
        <v>30203010205</v>
      </c>
      <c r="K873" t="s">
        <v>433</v>
      </c>
      <c r="L873">
        <v>304000</v>
      </c>
      <c r="M873" t="s">
        <v>1255</v>
      </c>
      <c r="O873" s="66">
        <v>0</v>
      </c>
      <c r="P873" s="66">
        <v>0</v>
      </c>
      <c r="Q873" t="s">
        <v>434</v>
      </c>
      <c r="R873" t="s">
        <v>455</v>
      </c>
      <c r="S873" t="e">
        <f>VLOOKUP(B873,中介结果明细表!$B$4:$E$6,8,FALSE)</f>
        <v>#N/A</v>
      </c>
    </row>
    <row r="874" hidden="1" spans="1:19">
      <c r="A874">
        <v>1235</v>
      </c>
      <c r="B874" s="67">
        <v>34000000085</v>
      </c>
      <c r="C874" t="s">
        <v>704</v>
      </c>
      <c r="D874" t="s">
        <v>1367</v>
      </c>
      <c r="E874" t="s">
        <v>704</v>
      </c>
      <c r="F874" t="s">
        <v>409</v>
      </c>
      <c r="G874" t="s">
        <v>1370</v>
      </c>
      <c r="H874">
        <v>1</v>
      </c>
      <c r="I874" t="s">
        <v>593</v>
      </c>
      <c r="J874">
        <v>302022101</v>
      </c>
      <c r="K874" t="s">
        <v>433</v>
      </c>
      <c r="L874">
        <v>304000</v>
      </c>
      <c r="M874" t="s">
        <v>1255</v>
      </c>
      <c r="O874" s="66">
        <v>0</v>
      </c>
      <c r="P874" s="66">
        <v>0</v>
      </c>
      <c r="Q874" t="s">
        <v>434</v>
      </c>
      <c r="R874" t="s">
        <v>455</v>
      </c>
      <c r="S874" t="e">
        <f>VLOOKUP(B874,中介结果明细表!$B$4:$E$6,8,FALSE)</f>
        <v>#N/A</v>
      </c>
    </row>
    <row r="875" hidden="1" spans="1:19">
      <c r="A875">
        <v>1235</v>
      </c>
      <c r="B875" s="67">
        <v>34000000086</v>
      </c>
      <c r="C875" t="s">
        <v>704</v>
      </c>
      <c r="D875" t="s">
        <v>1371</v>
      </c>
      <c r="E875" t="s">
        <v>704</v>
      </c>
      <c r="F875" t="s">
        <v>409</v>
      </c>
      <c r="G875" t="s">
        <v>1370</v>
      </c>
      <c r="H875">
        <v>1</v>
      </c>
      <c r="I875" t="s">
        <v>593</v>
      </c>
      <c r="J875">
        <v>3020503</v>
      </c>
      <c r="K875" t="s">
        <v>433</v>
      </c>
      <c r="L875">
        <v>304000</v>
      </c>
      <c r="M875" t="s">
        <v>1255</v>
      </c>
      <c r="O875" s="66">
        <v>0</v>
      </c>
      <c r="P875" s="66">
        <v>0</v>
      </c>
      <c r="Q875" t="s">
        <v>434</v>
      </c>
      <c r="R875" t="s">
        <v>478</v>
      </c>
      <c r="S875" t="e">
        <f>VLOOKUP(B875,中介结果明细表!$B$4:$E$6,8,FALSE)</f>
        <v>#N/A</v>
      </c>
    </row>
    <row r="876" hidden="1" spans="1:19">
      <c r="A876">
        <v>1235</v>
      </c>
      <c r="B876" s="67">
        <v>34000000087</v>
      </c>
      <c r="C876" t="s">
        <v>704</v>
      </c>
      <c r="D876" t="s">
        <v>1371</v>
      </c>
      <c r="E876" t="s">
        <v>704</v>
      </c>
      <c r="F876" t="s">
        <v>409</v>
      </c>
      <c r="G876" t="s">
        <v>1370</v>
      </c>
      <c r="H876">
        <v>1</v>
      </c>
      <c r="I876" t="s">
        <v>593</v>
      </c>
      <c r="J876">
        <v>3020503</v>
      </c>
      <c r="K876" t="s">
        <v>433</v>
      </c>
      <c r="L876">
        <v>304000</v>
      </c>
      <c r="M876" t="s">
        <v>1255</v>
      </c>
      <c r="O876" s="66">
        <v>0</v>
      </c>
      <c r="P876" s="66">
        <v>0</v>
      </c>
      <c r="Q876" t="s">
        <v>434</v>
      </c>
      <c r="R876" t="s">
        <v>437</v>
      </c>
      <c r="S876" t="e">
        <f>VLOOKUP(B876,中介结果明细表!$B$4:$E$6,8,FALSE)</f>
        <v>#N/A</v>
      </c>
    </row>
    <row r="877" hidden="1" spans="1:19">
      <c r="A877">
        <v>1235</v>
      </c>
      <c r="B877" s="67">
        <v>34000000088</v>
      </c>
      <c r="C877" t="s">
        <v>1372</v>
      </c>
      <c r="D877" t="s">
        <v>1355</v>
      </c>
      <c r="E877" t="s">
        <v>1372</v>
      </c>
      <c r="F877" t="s">
        <v>409</v>
      </c>
      <c r="G877" t="s">
        <v>1373</v>
      </c>
      <c r="H877">
        <v>1</v>
      </c>
      <c r="I877" t="s">
        <v>593</v>
      </c>
      <c r="J877">
        <v>3020503</v>
      </c>
      <c r="K877" t="s">
        <v>433</v>
      </c>
      <c r="L877">
        <v>304000</v>
      </c>
      <c r="M877" t="s">
        <v>1255</v>
      </c>
      <c r="O877" s="66">
        <v>0</v>
      </c>
      <c r="P877" s="66">
        <v>0</v>
      </c>
      <c r="Q877" t="s">
        <v>434</v>
      </c>
      <c r="R877" t="s">
        <v>487</v>
      </c>
      <c r="S877" t="e">
        <f>VLOOKUP(B877,中介结果明细表!$B$4:$E$6,8,FALSE)</f>
        <v>#N/A</v>
      </c>
    </row>
    <row r="878" hidden="1" spans="1:19">
      <c r="A878">
        <v>1235</v>
      </c>
      <c r="B878" s="67">
        <v>34000000089</v>
      </c>
      <c r="C878" t="s">
        <v>1299</v>
      </c>
      <c r="D878" t="s">
        <v>1374</v>
      </c>
      <c r="E878" t="s">
        <v>1299</v>
      </c>
      <c r="F878" t="s">
        <v>409</v>
      </c>
      <c r="G878" t="s">
        <v>1375</v>
      </c>
      <c r="H878">
        <v>1</v>
      </c>
      <c r="I878" t="s">
        <v>593</v>
      </c>
      <c r="J878">
        <v>3020501</v>
      </c>
      <c r="K878" t="s">
        <v>433</v>
      </c>
      <c r="L878">
        <v>304000</v>
      </c>
      <c r="M878" t="s">
        <v>1255</v>
      </c>
      <c r="O878" s="66">
        <v>0</v>
      </c>
      <c r="P878" s="66">
        <v>0</v>
      </c>
      <c r="Q878" t="s">
        <v>434</v>
      </c>
      <c r="R878" t="s">
        <v>485</v>
      </c>
      <c r="S878" t="e">
        <f>VLOOKUP(B878,中介结果明细表!$B$4:$E$6,8,FALSE)</f>
        <v>#N/A</v>
      </c>
    </row>
    <row r="879" hidden="1" spans="1:19">
      <c r="A879">
        <v>1235</v>
      </c>
      <c r="B879" s="67">
        <v>34000000090</v>
      </c>
      <c r="C879" t="s">
        <v>1278</v>
      </c>
      <c r="D879" t="s">
        <v>735</v>
      </c>
      <c r="E879" t="s">
        <v>1278</v>
      </c>
      <c r="F879" t="s">
        <v>409</v>
      </c>
      <c r="G879" t="s">
        <v>1376</v>
      </c>
      <c r="H879">
        <v>1</v>
      </c>
      <c r="I879" t="s">
        <v>411</v>
      </c>
      <c r="J879">
        <v>302020207</v>
      </c>
      <c r="K879" t="s">
        <v>1366</v>
      </c>
      <c r="L879">
        <v>304000</v>
      </c>
      <c r="M879" t="s">
        <v>1255</v>
      </c>
      <c r="O879" s="66">
        <v>0</v>
      </c>
      <c r="P879" s="66">
        <v>0</v>
      </c>
      <c r="Q879" t="s">
        <v>434</v>
      </c>
      <c r="R879" t="s">
        <v>455</v>
      </c>
      <c r="S879" t="e">
        <f>VLOOKUP(B879,中介结果明细表!$B$4:$E$6,8,FALSE)</f>
        <v>#N/A</v>
      </c>
    </row>
    <row r="880" hidden="1" spans="1:19">
      <c r="A880">
        <v>1235</v>
      </c>
      <c r="B880" s="67">
        <v>34000000091</v>
      </c>
      <c r="C880" t="s">
        <v>1377</v>
      </c>
      <c r="D880" t="s">
        <v>1378</v>
      </c>
      <c r="E880" t="s">
        <v>1377</v>
      </c>
      <c r="F880" t="s">
        <v>409</v>
      </c>
      <c r="G880" t="s">
        <v>1376</v>
      </c>
      <c r="H880">
        <v>1</v>
      </c>
      <c r="I880" t="s">
        <v>593</v>
      </c>
      <c r="J880">
        <v>30203010205</v>
      </c>
      <c r="K880" t="s">
        <v>1366</v>
      </c>
      <c r="L880">
        <v>304000</v>
      </c>
      <c r="M880" t="s">
        <v>1255</v>
      </c>
      <c r="O880" s="66">
        <v>8205.13</v>
      </c>
      <c r="P880" s="66">
        <v>277.86</v>
      </c>
      <c r="Q880" t="s">
        <v>414</v>
      </c>
      <c r="R880" t="s">
        <v>452</v>
      </c>
      <c r="S880" t="e">
        <f>VLOOKUP(B880,中介结果明细表!$B$4:$E$6,8,FALSE)</f>
        <v>#N/A</v>
      </c>
    </row>
    <row r="881" hidden="1" spans="1:19">
      <c r="A881">
        <v>1235</v>
      </c>
      <c r="B881" s="67">
        <v>34000000092</v>
      </c>
      <c r="C881" t="s">
        <v>1256</v>
      </c>
      <c r="D881" t="s">
        <v>1379</v>
      </c>
      <c r="E881" t="s">
        <v>1256</v>
      </c>
      <c r="F881" t="s">
        <v>409</v>
      </c>
      <c r="G881" t="s">
        <v>1380</v>
      </c>
      <c r="H881">
        <v>1</v>
      </c>
      <c r="I881" t="s">
        <v>593</v>
      </c>
      <c r="J881">
        <v>3020503</v>
      </c>
      <c r="K881" t="s">
        <v>1366</v>
      </c>
      <c r="L881">
        <v>304000</v>
      </c>
      <c r="M881" t="s">
        <v>1255</v>
      </c>
      <c r="O881" s="66">
        <v>3162.39</v>
      </c>
      <c r="P881" s="66">
        <v>175.21</v>
      </c>
      <c r="Q881" t="s">
        <v>414</v>
      </c>
      <c r="R881" t="s">
        <v>460</v>
      </c>
      <c r="S881" t="e">
        <f>VLOOKUP(B881,中介结果明细表!$B$4:$E$6,8,FALSE)</f>
        <v>#N/A</v>
      </c>
    </row>
    <row r="882" hidden="1" spans="1:19">
      <c r="A882">
        <v>1235</v>
      </c>
      <c r="B882" s="67">
        <v>34000000093</v>
      </c>
      <c r="C882" t="s">
        <v>1354</v>
      </c>
      <c r="D882" t="s">
        <v>1355</v>
      </c>
      <c r="E882" t="s">
        <v>1354</v>
      </c>
      <c r="F882" t="s">
        <v>409</v>
      </c>
      <c r="G882" t="s">
        <v>1381</v>
      </c>
      <c r="H882">
        <v>1</v>
      </c>
      <c r="I882" t="s">
        <v>472</v>
      </c>
      <c r="J882">
        <v>3020503</v>
      </c>
      <c r="K882" t="s">
        <v>433</v>
      </c>
      <c r="L882">
        <v>304000</v>
      </c>
      <c r="M882" t="s">
        <v>1255</v>
      </c>
      <c r="O882" s="66">
        <v>0</v>
      </c>
      <c r="P882" s="66">
        <v>0</v>
      </c>
      <c r="Q882" t="s">
        <v>434</v>
      </c>
      <c r="R882" t="s">
        <v>455</v>
      </c>
      <c r="S882" t="e">
        <f>VLOOKUP(B882,中介结果明细表!$B$4:$E$6,8,FALSE)</f>
        <v>#N/A</v>
      </c>
    </row>
    <row r="883" spans="1:19">
      <c r="A883">
        <v>1235</v>
      </c>
      <c r="B883" s="67">
        <v>34000000094</v>
      </c>
      <c r="C883" t="s">
        <v>252</v>
      </c>
      <c r="D883" t="s">
        <v>1382</v>
      </c>
      <c r="E883" t="s">
        <v>252</v>
      </c>
      <c r="F883" t="s">
        <v>409</v>
      </c>
      <c r="G883" t="s">
        <v>1383</v>
      </c>
      <c r="H883">
        <v>1</v>
      </c>
      <c r="I883" t="s">
        <v>593</v>
      </c>
      <c r="J883">
        <v>3020503</v>
      </c>
      <c r="K883" t="s">
        <v>1384</v>
      </c>
      <c r="L883">
        <v>304000</v>
      </c>
      <c r="M883" t="s">
        <v>1255</v>
      </c>
      <c r="O883" s="66">
        <v>11111.11</v>
      </c>
      <c r="P883" s="66">
        <v>840.23</v>
      </c>
      <c r="Q883" t="s">
        <v>414</v>
      </c>
      <c r="R883" t="s">
        <v>424</v>
      </c>
      <c r="S883" t="e">
        <f>VLOOKUP(B883,中介结果明细表!$B$4:$E$6,8,FALSE)</f>
        <v>#N/A</v>
      </c>
    </row>
    <row r="884" hidden="1" spans="1:19">
      <c r="A884">
        <v>1235</v>
      </c>
      <c r="B884" s="67">
        <v>34000000095</v>
      </c>
      <c r="C884" t="s">
        <v>955</v>
      </c>
      <c r="D884" t="s">
        <v>1385</v>
      </c>
      <c r="E884" t="s">
        <v>955</v>
      </c>
      <c r="F884" t="s">
        <v>409</v>
      </c>
      <c r="G884" t="s">
        <v>1386</v>
      </c>
      <c r="H884">
        <v>1</v>
      </c>
      <c r="I884" t="s">
        <v>593</v>
      </c>
      <c r="J884">
        <v>3020501</v>
      </c>
      <c r="K884" t="s">
        <v>1387</v>
      </c>
      <c r="L884">
        <v>304000</v>
      </c>
      <c r="M884" t="s">
        <v>1255</v>
      </c>
      <c r="O884" s="66">
        <v>6153.85</v>
      </c>
      <c r="P884" s="66">
        <v>429.42</v>
      </c>
      <c r="Q884" t="s">
        <v>434</v>
      </c>
      <c r="R884" t="s">
        <v>415</v>
      </c>
      <c r="S884" t="e">
        <f>VLOOKUP(B884,中介结果明细表!$B$4:$E$6,8,FALSE)</f>
        <v>#N/A</v>
      </c>
    </row>
    <row r="885" hidden="1" spans="1:19">
      <c r="A885">
        <v>1235</v>
      </c>
      <c r="B885" s="67">
        <v>34000000096</v>
      </c>
      <c r="C885" t="s">
        <v>704</v>
      </c>
      <c r="D885" t="s">
        <v>1367</v>
      </c>
      <c r="E885" t="s">
        <v>704</v>
      </c>
      <c r="F885" t="s">
        <v>409</v>
      </c>
      <c r="G885" t="s">
        <v>1388</v>
      </c>
      <c r="H885">
        <v>1</v>
      </c>
      <c r="I885" t="s">
        <v>593</v>
      </c>
      <c r="J885">
        <v>3020503</v>
      </c>
      <c r="K885" t="s">
        <v>433</v>
      </c>
      <c r="L885">
        <v>304000</v>
      </c>
      <c r="M885" t="s">
        <v>1255</v>
      </c>
      <c r="O885" s="66">
        <v>0</v>
      </c>
      <c r="P885" s="66">
        <v>0</v>
      </c>
      <c r="Q885" t="s">
        <v>434</v>
      </c>
      <c r="R885" t="s">
        <v>455</v>
      </c>
      <c r="S885" t="e">
        <f>VLOOKUP(B885,中介结果明细表!$B$4:$E$6,8,FALSE)</f>
        <v>#N/A</v>
      </c>
    </row>
    <row r="886" hidden="1" spans="1:19">
      <c r="A886">
        <v>1235</v>
      </c>
      <c r="B886" s="67">
        <v>34000000097</v>
      </c>
      <c r="C886" t="s">
        <v>1389</v>
      </c>
      <c r="D886" t="s">
        <v>1390</v>
      </c>
      <c r="E886" t="s">
        <v>1389</v>
      </c>
      <c r="F886" t="s">
        <v>409</v>
      </c>
      <c r="G886" t="s">
        <v>1391</v>
      </c>
      <c r="H886">
        <v>1</v>
      </c>
      <c r="I886" t="s">
        <v>593</v>
      </c>
      <c r="J886">
        <v>30202070101</v>
      </c>
      <c r="K886" t="s">
        <v>433</v>
      </c>
      <c r="L886">
        <v>304000</v>
      </c>
      <c r="M886" t="s">
        <v>1255</v>
      </c>
      <c r="O886" s="66">
        <v>0</v>
      </c>
      <c r="P886" s="66">
        <v>0</v>
      </c>
      <c r="Q886" t="s">
        <v>434</v>
      </c>
      <c r="R886" t="s">
        <v>455</v>
      </c>
      <c r="S886" t="e">
        <f>VLOOKUP(B886,中介结果明细表!$B$4:$E$6,8,FALSE)</f>
        <v>#N/A</v>
      </c>
    </row>
    <row r="887" spans="1:19">
      <c r="A887">
        <v>1235</v>
      </c>
      <c r="B887" s="67">
        <v>34000000098</v>
      </c>
      <c r="C887" t="s">
        <v>252</v>
      </c>
      <c r="D887" t="s">
        <v>1392</v>
      </c>
      <c r="E887" t="s">
        <v>252</v>
      </c>
      <c r="F887" t="s">
        <v>409</v>
      </c>
      <c r="G887" t="s">
        <v>1393</v>
      </c>
      <c r="H887">
        <v>1</v>
      </c>
      <c r="I887" t="s">
        <v>593</v>
      </c>
      <c r="J887">
        <v>3020503</v>
      </c>
      <c r="K887" t="s">
        <v>1394</v>
      </c>
      <c r="L887">
        <v>304000</v>
      </c>
      <c r="M887" t="s">
        <v>1255</v>
      </c>
      <c r="O887" s="66">
        <v>17095</v>
      </c>
      <c r="P887" s="66">
        <v>1776.52</v>
      </c>
      <c r="Q887" t="s">
        <v>414</v>
      </c>
      <c r="R887" t="s">
        <v>424</v>
      </c>
      <c r="S887" t="e">
        <f>VLOOKUP(B887,中介结果明细表!$B$4:$E$6,8,FALSE)</f>
        <v>#N/A</v>
      </c>
    </row>
    <row r="888" hidden="1" spans="1:19">
      <c r="A888">
        <v>1235</v>
      </c>
      <c r="B888" s="67">
        <v>34000000099</v>
      </c>
      <c r="C888" t="s">
        <v>1395</v>
      </c>
      <c r="D888" t="s">
        <v>1396</v>
      </c>
      <c r="E888" t="s">
        <v>1395</v>
      </c>
      <c r="F888" t="s">
        <v>409</v>
      </c>
      <c r="G888" t="s">
        <v>1393</v>
      </c>
      <c r="H888">
        <v>1</v>
      </c>
      <c r="I888" t="s">
        <v>593</v>
      </c>
      <c r="J888">
        <v>30202070105</v>
      </c>
      <c r="K888" t="s">
        <v>1366</v>
      </c>
      <c r="L888">
        <v>304000</v>
      </c>
      <c r="M888" t="s">
        <v>1255</v>
      </c>
      <c r="O888" s="66">
        <v>3628.8</v>
      </c>
      <c r="P888" s="66">
        <v>108.86</v>
      </c>
      <c r="Q888" t="s">
        <v>414</v>
      </c>
      <c r="R888" t="s">
        <v>424</v>
      </c>
      <c r="S888" t="e">
        <f>VLOOKUP(B888,中介结果明细表!$B$4:$E$6,8,FALSE)</f>
        <v>#N/A</v>
      </c>
    </row>
    <row r="889" spans="1:19">
      <c r="A889">
        <v>1235</v>
      </c>
      <c r="B889" s="67">
        <v>34000000100</v>
      </c>
      <c r="C889" t="s">
        <v>1276</v>
      </c>
      <c r="D889" t="s">
        <v>1397</v>
      </c>
      <c r="E889" t="s">
        <v>1276</v>
      </c>
      <c r="F889" t="s">
        <v>409</v>
      </c>
      <c r="G889" t="s">
        <v>1393</v>
      </c>
      <c r="H889">
        <v>1</v>
      </c>
      <c r="I889" t="s">
        <v>593</v>
      </c>
      <c r="J889">
        <v>3020505</v>
      </c>
      <c r="K889" t="s">
        <v>1366</v>
      </c>
      <c r="L889">
        <v>304000</v>
      </c>
      <c r="M889" t="s">
        <v>1255</v>
      </c>
      <c r="O889" s="66">
        <v>16000</v>
      </c>
      <c r="P889" s="66">
        <v>480</v>
      </c>
      <c r="Q889" t="s">
        <v>414</v>
      </c>
      <c r="R889" t="s">
        <v>452</v>
      </c>
      <c r="S889" t="e">
        <f>VLOOKUP(B889,中介结果明细表!$B$4:$E$6,8,FALSE)</f>
        <v>#N/A</v>
      </c>
    </row>
    <row r="890" hidden="1" spans="1:19">
      <c r="A890">
        <v>1235</v>
      </c>
      <c r="B890" s="67">
        <v>34000000101</v>
      </c>
      <c r="C890" t="s">
        <v>1276</v>
      </c>
      <c r="E890" t="s">
        <v>1276</v>
      </c>
      <c r="F890" t="s">
        <v>409</v>
      </c>
      <c r="G890" t="s">
        <v>1393</v>
      </c>
      <c r="H890">
        <v>1</v>
      </c>
      <c r="I890" t="s">
        <v>593</v>
      </c>
      <c r="J890">
        <v>3020505</v>
      </c>
      <c r="K890" t="s">
        <v>1398</v>
      </c>
      <c r="L890">
        <v>304000</v>
      </c>
      <c r="M890" t="s">
        <v>1255</v>
      </c>
      <c r="O890" s="66">
        <v>2461.5</v>
      </c>
      <c r="P890" s="66">
        <v>73.85</v>
      </c>
      <c r="Q890" t="s">
        <v>414</v>
      </c>
      <c r="R890" t="s">
        <v>424</v>
      </c>
      <c r="S890" t="e">
        <f>VLOOKUP(B890,中介结果明细表!$B$4:$E$6,8,FALSE)</f>
        <v>#N/A</v>
      </c>
    </row>
    <row r="891" hidden="1" spans="1:19">
      <c r="A891">
        <v>1235</v>
      </c>
      <c r="B891" s="67">
        <v>34000000102</v>
      </c>
      <c r="C891" t="s">
        <v>1299</v>
      </c>
      <c r="D891" t="s">
        <v>1399</v>
      </c>
      <c r="E891" t="s">
        <v>1299</v>
      </c>
      <c r="F891" t="s">
        <v>409</v>
      </c>
      <c r="G891" t="s">
        <v>445</v>
      </c>
      <c r="H891">
        <v>1</v>
      </c>
      <c r="I891" t="s">
        <v>593</v>
      </c>
      <c r="J891">
        <v>3020501</v>
      </c>
      <c r="K891" t="s">
        <v>433</v>
      </c>
      <c r="L891">
        <v>304000</v>
      </c>
      <c r="M891" t="s">
        <v>1255</v>
      </c>
      <c r="O891" s="66">
        <v>0</v>
      </c>
      <c r="P891" s="66">
        <v>0</v>
      </c>
      <c r="Q891" t="s">
        <v>434</v>
      </c>
      <c r="R891" t="s">
        <v>437</v>
      </c>
      <c r="S891" t="e">
        <f>VLOOKUP(B891,中介结果明细表!$B$4:$E$6,8,FALSE)</f>
        <v>#N/A</v>
      </c>
    </row>
    <row r="892" hidden="1" spans="1:19">
      <c r="A892">
        <v>1235</v>
      </c>
      <c r="B892" s="67">
        <v>34000000103</v>
      </c>
      <c r="C892" t="s">
        <v>1290</v>
      </c>
      <c r="D892" t="s">
        <v>1291</v>
      </c>
      <c r="E892" t="s">
        <v>1290</v>
      </c>
      <c r="F892" t="s">
        <v>409</v>
      </c>
      <c r="G892" t="s">
        <v>1170</v>
      </c>
      <c r="H892">
        <v>1</v>
      </c>
      <c r="I892" t="s">
        <v>411</v>
      </c>
      <c r="J892">
        <v>3020504</v>
      </c>
      <c r="K892" t="s">
        <v>433</v>
      </c>
      <c r="L892">
        <v>304000</v>
      </c>
      <c r="M892" t="s">
        <v>1255</v>
      </c>
      <c r="O892" s="66">
        <v>0</v>
      </c>
      <c r="P892" s="66">
        <v>0</v>
      </c>
      <c r="Q892" t="s">
        <v>434</v>
      </c>
      <c r="R892" t="s">
        <v>435</v>
      </c>
      <c r="S892" t="e">
        <f>VLOOKUP(B892,中介结果明细表!$B$4:$E$6,8,FALSE)</f>
        <v>#N/A</v>
      </c>
    </row>
    <row r="893" hidden="1" spans="1:19">
      <c r="A893">
        <v>1235</v>
      </c>
      <c r="B893" s="67">
        <v>34000000104</v>
      </c>
      <c r="C893" t="s">
        <v>1290</v>
      </c>
      <c r="D893" t="s">
        <v>1295</v>
      </c>
      <c r="E893" t="s">
        <v>1290</v>
      </c>
      <c r="F893" t="s">
        <v>409</v>
      </c>
      <c r="G893" t="s">
        <v>1170</v>
      </c>
      <c r="H893">
        <v>1</v>
      </c>
      <c r="I893" t="s">
        <v>411</v>
      </c>
      <c r="J893">
        <v>302020106</v>
      </c>
      <c r="K893" t="s">
        <v>1400</v>
      </c>
      <c r="L893">
        <v>304000</v>
      </c>
      <c r="M893" t="s">
        <v>1255</v>
      </c>
      <c r="O893" s="66">
        <v>0</v>
      </c>
      <c r="P893" s="66">
        <v>0</v>
      </c>
      <c r="Q893" t="s">
        <v>434</v>
      </c>
      <c r="R893" t="s">
        <v>478</v>
      </c>
      <c r="S893" t="e">
        <f>VLOOKUP(B893,中介结果明细表!$B$4:$E$6,8,FALSE)</f>
        <v>#N/A</v>
      </c>
    </row>
    <row r="894" hidden="1" spans="1:19">
      <c r="A894">
        <v>1235</v>
      </c>
      <c r="B894" s="67">
        <v>34000000105</v>
      </c>
      <c r="C894" t="s">
        <v>704</v>
      </c>
      <c r="D894" t="s">
        <v>1401</v>
      </c>
      <c r="E894" t="s">
        <v>704</v>
      </c>
      <c r="F894" t="s">
        <v>409</v>
      </c>
      <c r="G894" t="s">
        <v>610</v>
      </c>
      <c r="H894">
        <v>1</v>
      </c>
      <c r="I894" t="s">
        <v>593</v>
      </c>
      <c r="J894">
        <v>3020503</v>
      </c>
      <c r="K894" t="s">
        <v>433</v>
      </c>
      <c r="L894">
        <v>304000</v>
      </c>
      <c r="M894" t="s">
        <v>1255</v>
      </c>
      <c r="O894" s="66">
        <v>0</v>
      </c>
      <c r="P894" s="66">
        <v>0</v>
      </c>
      <c r="Q894" t="s">
        <v>434</v>
      </c>
      <c r="R894" t="s">
        <v>437</v>
      </c>
      <c r="S894" t="e">
        <f>VLOOKUP(B894,中介结果明细表!$B$4:$E$6,8,FALSE)</f>
        <v>#N/A</v>
      </c>
    </row>
    <row r="895" hidden="1" spans="1:19">
      <c r="A895">
        <v>1235</v>
      </c>
      <c r="B895" s="67">
        <v>34000000106</v>
      </c>
      <c r="C895" t="s">
        <v>955</v>
      </c>
      <c r="D895" t="s">
        <v>1402</v>
      </c>
      <c r="E895" t="s">
        <v>955</v>
      </c>
      <c r="F895" t="s">
        <v>409</v>
      </c>
      <c r="G895" t="s">
        <v>614</v>
      </c>
      <c r="H895">
        <v>1</v>
      </c>
      <c r="I895" t="s">
        <v>593</v>
      </c>
      <c r="J895">
        <v>3020501</v>
      </c>
      <c r="K895" t="s">
        <v>433</v>
      </c>
      <c r="L895">
        <v>304000</v>
      </c>
      <c r="M895" t="s">
        <v>1255</v>
      </c>
      <c r="O895" s="66">
        <v>0</v>
      </c>
      <c r="P895" s="66">
        <v>0</v>
      </c>
      <c r="Q895" t="s">
        <v>434</v>
      </c>
      <c r="R895" t="s">
        <v>437</v>
      </c>
      <c r="S895" t="e">
        <f>VLOOKUP(B895,中介结果明细表!$B$4:$E$6,8,FALSE)</f>
        <v>#N/A</v>
      </c>
    </row>
    <row r="896" hidden="1" spans="1:19">
      <c r="A896">
        <v>1235</v>
      </c>
      <c r="B896" s="67">
        <v>34000000107</v>
      </c>
      <c r="C896" t="s">
        <v>955</v>
      </c>
      <c r="D896" t="s">
        <v>1403</v>
      </c>
      <c r="E896" t="s">
        <v>955</v>
      </c>
      <c r="F896" t="s">
        <v>409</v>
      </c>
      <c r="G896" t="s">
        <v>614</v>
      </c>
      <c r="H896">
        <v>1</v>
      </c>
      <c r="I896" t="s">
        <v>593</v>
      </c>
      <c r="J896">
        <v>3020501</v>
      </c>
      <c r="K896" t="s">
        <v>1387</v>
      </c>
      <c r="L896">
        <v>304000</v>
      </c>
      <c r="M896" t="s">
        <v>1255</v>
      </c>
      <c r="O896" s="66">
        <v>15384.61</v>
      </c>
      <c r="P896" s="66">
        <v>2033.67</v>
      </c>
      <c r="Q896" t="s">
        <v>414</v>
      </c>
      <c r="R896" t="s">
        <v>490</v>
      </c>
      <c r="S896" t="e">
        <f>VLOOKUP(B896,中介结果明细表!$B$4:$E$6,8,FALSE)</f>
        <v>#N/A</v>
      </c>
    </row>
    <row r="897" hidden="1" spans="1:19">
      <c r="A897">
        <v>1235</v>
      </c>
      <c r="B897" s="67">
        <v>34000000108</v>
      </c>
      <c r="C897" t="s">
        <v>1354</v>
      </c>
      <c r="D897" t="s">
        <v>1404</v>
      </c>
      <c r="E897" t="s">
        <v>1354</v>
      </c>
      <c r="F897" t="s">
        <v>409</v>
      </c>
      <c r="G897" t="s">
        <v>620</v>
      </c>
      <c r="H897">
        <v>1</v>
      </c>
      <c r="I897" t="s">
        <v>593</v>
      </c>
      <c r="J897">
        <v>3020503</v>
      </c>
      <c r="K897" t="s">
        <v>433</v>
      </c>
      <c r="L897">
        <v>304000</v>
      </c>
      <c r="M897" t="s">
        <v>1255</v>
      </c>
      <c r="O897" s="66">
        <v>0</v>
      </c>
      <c r="P897" s="66">
        <v>0</v>
      </c>
      <c r="Q897" t="s">
        <v>434</v>
      </c>
      <c r="R897" t="s">
        <v>435</v>
      </c>
      <c r="S897" t="e">
        <f>VLOOKUP(B897,中介结果明细表!$B$4:$E$6,8,FALSE)</f>
        <v>#N/A</v>
      </c>
    </row>
    <row r="898" hidden="1" spans="1:19">
      <c r="A898">
        <v>1235</v>
      </c>
      <c r="B898" s="67">
        <v>34000000109</v>
      </c>
      <c r="C898" t="s">
        <v>1405</v>
      </c>
      <c r="D898" t="s">
        <v>1406</v>
      </c>
      <c r="E898" t="s">
        <v>1405</v>
      </c>
      <c r="F898" t="s">
        <v>409</v>
      </c>
      <c r="G898" t="s">
        <v>620</v>
      </c>
      <c r="H898">
        <v>1</v>
      </c>
      <c r="I898" t="s">
        <v>593</v>
      </c>
      <c r="J898">
        <v>30202070105</v>
      </c>
      <c r="K898" t="s">
        <v>1407</v>
      </c>
      <c r="L898">
        <v>304000</v>
      </c>
      <c r="M898" t="s">
        <v>1255</v>
      </c>
      <c r="O898" s="66">
        <v>54700.85</v>
      </c>
      <c r="P898" s="66">
        <v>3694.08</v>
      </c>
      <c r="Q898" t="s">
        <v>414</v>
      </c>
      <c r="R898" t="s">
        <v>424</v>
      </c>
      <c r="S898" t="e">
        <f>VLOOKUP(B898,中介结果明细表!$B$4:$E$6,8,FALSE)</f>
        <v>#N/A</v>
      </c>
    </row>
    <row r="899" hidden="1" spans="1:19">
      <c r="A899">
        <v>1235</v>
      </c>
      <c r="B899" s="67">
        <v>34000000110</v>
      </c>
      <c r="C899" t="s">
        <v>1408</v>
      </c>
      <c r="D899" t="s">
        <v>1409</v>
      </c>
      <c r="E899" t="s">
        <v>1408</v>
      </c>
      <c r="F899" t="s">
        <v>409</v>
      </c>
      <c r="G899" t="s">
        <v>622</v>
      </c>
      <c r="H899">
        <v>1</v>
      </c>
      <c r="I899" t="s">
        <v>593</v>
      </c>
      <c r="J899">
        <v>302020105</v>
      </c>
      <c r="K899" t="s">
        <v>1410</v>
      </c>
      <c r="L899">
        <v>304000</v>
      </c>
      <c r="M899" t="s">
        <v>1255</v>
      </c>
      <c r="O899" s="66">
        <v>0</v>
      </c>
      <c r="P899" s="66">
        <v>0</v>
      </c>
      <c r="Q899" t="s">
        <v>434</v>
      </c>
      <c r="R899" t="s">
        <v>478</v>
      </c>
      <c r="S899" t="e">
        <f>VLOOKUP(B899,中介结果明细表!$B$4:$E$6,8,FALSE)</f>
        <v>#N/A</v>
      </c>
    </row>
    <row r="900" hidden="1" spans="1:19">
      <c r="A900">
        <v>1235</v>
      </c>
      <c r="B900" s="67">
        <v>34000000111</v>
      </c>
      <c r="C900" t="s">
        <v>1299</v>
      </c>
      <c r="D900" t="s">
        <v>1411</v>
      </c>
      <c r="E900" t="s">
        <v>1299</v>
      </c>
      <c r="F900" t="s">
        <v>409</v>
      </c>
      <c r="G900" t="s">
        <v>622</v>
      </c>
      <c r="H900">
        <v>1</v>
      </c>
      <c r="I900" t="s">
        <v>593</v>
      </c>
      <c r="J900">
        <v>3020501</v>
      </c>
      <c r="K900" t="s">
        <v>433</v>
      </c>
      <c r="L900">
        <v>304000</v>
      </c>
      <c r="M900" t="s">
        <v>1255</v>
      </c>
      <c r="O900" s="66">
        <v>0</v>
      </c>
      <c r="P900" s="66">
        <v>0</v>
      </c>
      <c r="Q900" t="s">
        <v>434</v>
      </c>
      <c r="R900" t="s">
        <v>455</v>
      </c>
      <c r="S900" t="e">
        <f>VLOOKUP(B900,中介结果明细表!$B$4:$E$6,8,FALSE)</f>
        <v>#N/A</v>
      </c>
    </row>
    <row r="901" hidden="1" spans="1:19">
      <c r="A901">
        <v>1235</v>
      </c>
      <c r="B901" s="67">
        <v>34000000112</v>
      </c>
      <c r="C901" t="s">
        <v>1299</v>
      </c>
      <c r="D901" t="s">
        <v>1411</v>
      </c>
      <c r="E901" t="s">
        <v>1299</v>
      </c>
      <c r="F901" t="s">
        <v>409</v>
      </c>
      <c r="G901" t="s">
        <v>622</v>
      </c>
      <c r="H901">
        <v>1</v>
      </c>
      <c r="I901" t="s">
        <v>593</v>
      </c>
      <c r="J901">
        <v>3020501</v>
      </c>
      <c r="K901" t="s">
        <v>433</v>
      </c>
      <c r="L901">
        <v>304000</v>
      </c>
      <c r="M901" t="s">
        <v>1255</v>
      </c>
      <c r="O901" s="66">
        <v>0</v>
      </c>
      <c r="P901" s="66">
        <v>0</v>
      </c>
      <c r="Q901" t="s">
        <v>434</v>
      </c>
      <c r="R901" t="s">
        <v>455</v>
      </c>
      <c r="S901" t="e">
        <f>VLOOKUP(B901,中介结果明细表!$B$4:$E$6,8,FALSE)</f>
        <v>#N/A</v>
      </c>
    </row>
    <row r="902" hidden="1" spans="1:19">
      <c r="A902">
        <v>1235</v>
      </c>
      <c r="B902" s="67">
        <v>34000000113</v>
      </c>
      <c r="C902" t="s">
        <v>1299</v>
      </c>
      <c r="D902" t="s">
        <v>1412</v>
      </c>
      <c r="E902" t="s">
        <v>1299</v>
      </c>
      <c r="F902" t="s">
        <v>409</v>
      </c>
      <c r="G902" t="s">
        <v>622</v>
      </c>
      <c r="H902">
        <v>1</v>
      </c>
      <c r="I902" t="s">
        <v>593</v>
      </c>
      <c r="J902">
        <v>3020501</v>
      </c>
      <c r="K902" t="s">
        <v>433</v>
      </c>
      <c r="L902">
        <v>304000</v>
      </c>
      <c r="M902" t="s">
        <v>1255</v>
      </c>
      <c r="O902" s="66">
        <v>0</v>
      </c>
      <c r="P902" s="66">
        <v>0</v>
      </c>
      <c r="Q902" t="s">
        <v>434</v>
      </c>
      <c r="R902" t="s">
        <v>455</v>
      </c>
      <c r="S902" t="e">
        <f>VLOOKUP(B902,中介结果明细表!$B$4:$E$6,8,FALSE)</f>
        <v>#N/A</v>
      </c>
    </row>
    <row r="903" hidden="1" spans="1:19">
      <c r="A903">
        <v>1235</v>
      </c>
      <c r="B903" s="67">
        <v>34000000114</v>
      </c>
      <c r="C903" t="s">
        <v>1299</v>
      </c>
      <c r="D903" t="s">
        <v>1412</v>
      </c>
      <c r="E903" t="s">
        <v>1299</v>
      </c>
      <c r="F903" t="s">
        <v>409</v>
      </c>
      <c r="G903" t="s">
        <v>622</v>
      </c>
      <c r="H903">
        <v>1</v>
      </c>
      <c r="I903" t="s">
        <v>593</v>
      </c>
      <c r="J903">
        <v>3020501</v>
      </c>
      <c r="K903" t="s">
        <v>433</v>
      </c>
      <c r="L903">
        <v>304000</v>
      </c>
      <c r="M903" t="s">
        <v>1255</v>
      </c>
      <c r="O903" s="66">
        <v>0</v>
      </c>
      <c r="P903" s="66">
        <v>0</v>
      </c>
      <c r="Q903" t="s">
        <v>434</v>
      </c>
      <c r="R903" t="s">
        <v>455</v>
      </c>
      <c r="S903" t="e">
        <f>VLOOKUP(B903,中介结果明细表!$B$4:$E$6,8,FALSE)</f>
        <v>#N/A</v>
      </c>
    </row>
    <row r="904" hidden="1" spans="1:19">
      <c r="A904">
        <v>1235</v>
      </c>
      <c r="B904" s="67">
        <v>34000000115</v>
      </c>
      <c r="C904" t="s">
        <v>1299</v>
      </c>
      <c r="D904" t="s">
        <v>1412</v>
      </c>
      <c r="E904" t="s">
        <v>1299</v>
      </c>
      <c r="F904" t="s">
        <v>409</v>
      </c>
      <c r="G904" t="s">
        <v>622</v>
      </c>
      <c r="H904">
        <v>1</v>
      </c>
      <c r="I904" t="s">
        <v>593</v>
      </c>
      <c r="J904">
        <v>3020501</v>
      </c>
      <c r="K904" t="s">
        <v>433</v>
      </c>
      <c r="L904">
        <v>304000</v>
      </c>
      <c r="M904" t="s">
        <v>1255</v>
      </c>
      <c r="O904" s="66">
        <v>0</v>
      </c>
      <c r="P904" s="66">
        <v>0</v>
      </c>
      <c r="Q904" t="s">
        <v>434</v>
      </c>
      <c r="R904" t="s">
        <v>455</v>
      </c>
      <c r="S904" t="e">
        <f>VLOOKUP(B904,中介结果明细表!$B$4:$E$6,8,FALSE)</f>
        <v>#N/A</v>
      </c>
    </row>
    <row r="905" hidden="1" spans="1:19">
      <c r="A905">
        <v>1235</v>
      </c>
      <c r="B905" s="67">
        <v>34000000116</v>
      </c>
      <c r="C905" t="s">
        <v>1395</v>
      </c>
      <c r="D905" t="s">
        <v>1413</v>
      </c>
      <c r="E905" t="s">
        <v>1395</v>
      </c>
      <c r="F905" t="s">
        <v>409</v>
      </c>
      <c r="G905" t="s">
        <v>1414</v>
      </c>
      <c r="H905">
        <v>1</v>
      </c>
      <c r="I905" t="s">
        <v>593</v>
      </c>
      <c r="J905">
        <v>30202070105</v>
      </c>
      <c r="K905" t="s">
        <v>433</v>
      </c>
      <c r="L905">
        <v>304000</v>
      </c>
      <c r="M905" t="s">
        <v>1255</v>
      </c>
      <c r="O905" s="66">
        <v>0</v>
      </c>
      <c r="P905" s="66">
        <v>0</v>
      </c>
      <c r="Q905" t="s">
        <v>434</v>
      </c>
      <c r="R905" t="s">
        <v>455</v>
      </c>
      <c r="S905" t="e">
        <f>VLOOKUP(B905,中介结果明细表!$B$4:$E$6,8,FALSE)</f>
        <v>#N/A</v>
      </c>
    </row>
    <row r="906" hidden="1" spans="1:19">
      <c r="A906">
        <v>1235</v>
      </c>
      <c r="B906" s="67">
        <v>34000000117</v>
      </c>
      <c r="C906" t="s">
        <v>1290</v>
      </c>
      <c r="D906" t="s">
        <v>1415</v>
      </c>
      <c r="E906" t="s">
        <v>1290</v>
      </c>
      <c r="F906" t="s">
        <v>409</v>
      </c>
      <c r="G906" t="s">
        <v>1414</v>
      </c>
      <c r="H906">
        <v>1</v>
      </c>
      <c r="I906" t="s">
        <v>411</v>
      </c>
      <c r="J906">
        <v>302020106</v>
      </c>
      <c r="K906" t="s">
        <v>1416</v>
      </c>
      <c r="L906">
        <v>304000</v>
      </c>
      <c r="M906" t="s">
        <v>1255</v>
      </c>
      <c r="O906" s="66">
        <v>0</v>
      </c>
      <c r="P906" s="66">
        <v>0</v>
      </c>
      <c r="Q906" t="s">
        <v>434</v>
      </c>
      <c r="R906" t="s">
        <v>478</v>
      </c>
      <c r="S906" t="e">
        <f>VLOOKUP(B906,中介结果明细表!$B$4:$E$6,8,FALSE)</f>
        <v>#N/A</v>
      </c>
    </row>
    <row r="907" hidden="1" spans="1:19">
      <c r="A907">
        <v>1235</v>
      </c>
      <c r="B907" s="67">
        <v>34000000118</v>
      </c>
      <c r="C907" t="s">
        <v>1290</v>
      </c>
      <c r="D907" t="s">
        <v>1295</v>
      </c>
      <c r="E907" t="s">
        <v>1290</v>
      </c>
      <c r="F907" t="s">
        <v>409</v>
      </c>
      <c r="G907" t="s">
        <v>1414</v>
      </c>
      <c r="H907">
        <v>1</v>
      </c>
      <c r="I907" t="s">
        <v>411</v>
      </c>
      <c r="J907">
        <v>302020106</v>
      </c>
      <c r="K907" t="s">
        <v>1400</v>
      </c>
      <c r="L907">
        <v>304000</v>
      </c>
      <c r="M907" t="s">
        <v>1255</v>
      </c>
      <c r="O907" s="66">
        <v>0</v>
      </c>
      <c r="P907" s="66">
        <v>0</v>
      </c>
      <c r="Q907" t="s">
        <v>434</v>
      </c>
      <c r="R907" t="s">
        <v>464</v>
      </c>
      <c r="S907" t="e">
        <f>VLOOKUP(B907,中介结果明细表!$B$4:$E$6,8,FALSE)</f>
        <v>#N/A</v>
      </c>
    </row>
    <row r="908" hidden="1" spans="1:19">
      <c r="A908">
        <v>1235</v>
      </c>
      <c r="B908" s="67">
        <v>34000000119</v>
      </c>
      <c r="C908" t="s">
        <v>1276</v>
      </c>
      <c r="D908" t="s">
        <v>1417</v>
      </c>
      <c r="E908" t="s">
        <v>1276</v>
      </c>
      <c r="F908" t="s">
        <v>409</v>
      </c>
      <c r="G908" t="s">
        <v>1414</v>
      </c>
      <c r="H908">
        <v>1</v>
      </c>
      <c r="I908" t="s">
        <v>593</v>
      </c>
      <c r="J908">
        <v>302020101</v>
      </c>
      <c r="K908" t="s">
        <v>1416</v>
      </c>
      <c r="L908">
        <v>304000</v>
      </c>
      <c r="M908" t="s">
        <v>1255</v>
      </c>
      <c r="O908" s="66">
        <v>0</v>
      </c>
      <c r="P908" s="66">
        <v>0</v>
      </c>
      <c r="Q908" t="s">
        <v>434</v>
      </c>
      <c r="R908" t="s">
        <v>455</v>
      </c>
      <c r="S908" t="e">
        <f>VLOOKUP(B908,中介结果明细表!$B$4:$E$6,8,FALSE)</f>
        <v>#N/A</v>
      </c>
    </row>
    <row r="909" hidden="1" spans="1:19">
      <c r="A909">
        <v>1235</v>
      </c>
      <c r="B909" s="67">
        <v>34000000120</v>
      </c>
      <c r="C909" t="s">
        <v>1276</v>
      </c>
      <c r="D909" t="s">
        <v>1417</v>
      </c>
      <c r="E909" t="s">
        <v>1276</v>
      </c>
      <c r="F909" t="s">
        <v>409</v>
      </c>
      <c r="G909" t="s">
        <v>1414</v>
      </c>
      <c r="H909">
        <v>1</v>
      </c>
      <c r="I909" t="s">
        <v>593</v>
      </c>
      <c r="J909">
        <v>302020101</v>
      </c>
      <c r="K909" t="s">
        <v>1416</v>
      </c>
      <c r="L909">
        <v>304000</v>
      </c>
      <c r="M909" t="s">
        <v>1255</v>
      </c>
      <c r="O909" s="66">
        <v>0</v>
      </c>
      <c r="P909" s="66">
        <v>0</v>
      </c>
      <c r="Q909" t="s">
        <v>434</v>
      </c>
      <c r="R909" t="s">
        <v>455</v>
      </c>
      <c r="S909" t="e">
        <f>VLOOKUP(B909,中介结果明细表!$B$4:$E$6,8,FALSE)</f>
        <v>#N/A</v>
      </c>
    </row>
    <row r="910" hidden="1" spans="1:19">
      <c r="A910">
        <v>1235</v>
      </c>
      <c r="B910" s="67">
        <v>34000000121</v>
      </c>
      <c r="C910" t="s">
        <v>1418</v>
      </c>
      <c r="D910" t="s">
        <v>1419</v>
      </c>
      <c r="E910" t="s">
        <v>1418</v>
      </c>
      <c r="F910" t="s">
        <v>409</v>
      </c>
      <c r="G910" t="s">
        <v>1414</v>
      </c>
      <c r="H910">
        <v>1</v>
      </c>
      <c r="I910" t="s">
        <v>593</v>
      </c>
      <c r="J910">
        <v>30203010205</v>
      </c>
      <c r="K910" t="s">
        <v>433</v>
      </c>
      <c r="L910">
        <v>304000</v>
      </c>
      <c r="M910" t="s">
        <v>1255</v>
      </c>
      <c r="O910" s="66">
        <v>0</v>
      </c>
      <c r="P910" s="66">
        <v>0</v>
      </c>
      <c r="Q910" t="s">
        <v>434</v>
      </c>
      <c r="R910" t="s">
        <v>464</v>
      </c>
      <c r="S910" t="e">
        <f>VLOOKUP(B910,中介结果明细表!$B$4:$E$6,8,FALSE)</f>
        <v>#N/A</v>
      </c>
    </row>
    <row r="911" hidden="1" spans="1:19">
      <c r="A911">
        <v>1235</v>
      </c>
      <c r="B911" s="67">
        <v>34000000122</v>
      </c>
      <c r="C911" t="s">
        <v>1299</v>
      </c>
      <c r="D911" t="s">
        <v>1412</v>
      </c>
      <c r="E911" t="s">
        <v>1299</v>
      </c>
      <c r="F911" t="s">
        <v>409</v>
      </c>
      <c r="G911" t="s">
        <v>449</v>
      </c>
      <c r="H911">
        <v>1</v>
      </c>
      <c r="I911" t="s">
        <v>593</v>
      </c>
      <c r="J911">
        <v>3020501</v>
      </c>
      <c r="K911" t="s">
        <v>433</v>
      </c>
      <c r="L911">
        <v>304000</v>
      </c>
      <c r="M911" t="s">
        <v>1255</v>
      </c>
      <c r="O911" s="66">
        <v>0</v>
      </c>
      <c r="P911" s="66">
        <v>0</v>
      </c>
      <c r="Q911" t="s">
        <v>434</v>
      </c>
      <c r="R911" t="s">
        <v>455</v>
      </c>
      <c r="S911" t="e">
        <f>VLOOKUP(B911,中介结果明细表!$B$4:$E$6,8,FALSE)</f>
        <v>#N/A</v>
      </c>
    </row>
    <row r="912" hidden="1" spans="1:19">
      <c r="A912">
        <v>1235</v>
      </c>
      <c r="B912" s="67">
        <v>34000000123</v>
      </c>
      <c r="C912" t="s">
        <v>1420</v>
      </c>
      <c r="D912" t="s">
        <v>1419</v>
      </c>
      <c r="E912" t="s">
        <v>1420</v>
      </c>
      <c r="F912" t="s">
        <v>409</v>
      </c>
      <c r="G912" t="s">
        <v>1421</v>
      </c>
      <c r="H912">
        <v>1</v>
      </c>
      <c r="I912" t="s">
        <v>593</v>
      </c>
      <c r="J912">
        <v>30202070102</v>
      </c>
      <c r="K912" t="s">
        <v>433</v>
      </c>
      <c r="L912">
        <v>304000</v>
      </c>
      <c r="M912" t="s">
        <v>1255</v>
      </c>
      <c r="O912" s="66">
        <v>0</v>
      </c>
      <c r="P912" s="66">
        <v>0</v>
      </c>
      <c r="Q912" t="s">
        <v>434</v>
      </c>
      <c r="R912" t="s">
        <v>485</v>
      </c>
      <c r="S912" t="e">
        <f>VLOOKUP(B912,中介结果明细表!$B$4:$E$6,8,FALSE)</f>
        <v>#N/A</v>
      </c>
    </row>
    <row r="913" hidden="1" spans="1:19">
      <c r="A913">
        <v>1235</v>
      </c>
      <c r="B913" s="67">
        <v>34000000124</v>
      </c>
      <c r="C913" t="s">
        <v>252</v>
      </c>
      <c r="D913" t="s">
        <v>1422</v>
      </c>
      <c r="E913" t="s">
        <v>252</v>
      </c>
      <c r="F913" t="s">
        <v>409</v>
      </c>
      <c r="G913" t="s">
        <v>627</v>
      </c>
      <c r="H913">
        <v>1</v>
      </c>
      <c r="I913" t="s">
        <v>593</v>
      </c>
      <c r="J913">
        <v>3020503</v>
      </c>
      <c r="K913" t="s">
        <v>433</v>
      </c>
      <c r="L913">
        <v>304000</v>
      </c>
      <c r="M913" t="s">
        <v>1255</v>
      </c>
      <c r="O913" s="66">
        <v>0</v>
      </c>
      <c r="P913" s="66">
        <v>0</v>
      </c>
      <c r="Q913" t="s">
        <v>434</v>
      </c>
      <c r="R913" t="s">
        <v>455</v>
      </c>
      <c r="S913" t="e">
        <f>VLOOKUP(B913,中介结果明细表!$B$4:$E$6,8,FALSE)</f>
        <v>#N/A</v>
      </c>
    </row>
    <row r="914" hidden="1" spans="1:19">
      <c r="A914">
        <v>1235</v>
      </c>
      <c r="B914" s="67">
        <v>34000000125</v>
      </c>
      <c r="C914" t="s">
        <v>1354</v>
      </c>
      <c r="D914" t="s">
        <v>1423</v>
      </c>
      <c r="E914" t="s">
        <v>1354</v>
      </c>
      <c r="F914" t="s">
        <v>409</v>
      </c>
      <c r="G914" t="s">
        <v>627</v>
      </c>
      <c r="H914">
        <v>1</v>
      </c>
      <c r="I914" t="s">
        <v>593</v>
      </c>
      <c r="J914">
        <v>3020503</v>
      </c>
      <c r="K914" t="s">
        <v>433</v>
      </c>
      <c r="L914">
        <v>304000</v>
      </c>
      <c r="M914" t="s">
        <v>1255</v>
      </c>
      <c r="O914" s="66">
        <v>0</v>
      </c>
      <c r="P914" s="66">
        <v>0</v>
      </c>
      <c r="Q914" t="s">
        <v>434</v>
      </c>
      <c r="R914" t="s">
        <v>455</v>
      </c>
      <c r="S914" t="e">
        <f>VLOOKUP(B914,中介结果明细表!$B$4:$E$6,8,FALSE)</f>
        <v>#N/A</v>
      </c>
    </row>
    <row r="915" hidden="1" spans="1:19">
      <c r="A915">
        <v>1235</v>
      </c>
      <c r="B915" s="67">
        <v>34000000126</v>
      </c>
      <c r="C915" t="s">
        <v>1424</v>
      </c>
      <c r="D915" t="s">
        <v>1425</v>
      </c>
      <c r="E915" t="s">
        <v>1424</v>
      </c>
      <c r="F915" t="s">
        <v>409</v>
      </c>
      <c r="G915" t="s">
        <v>449</v>
      </c>
      <c r="H915">
        <v>1</v>
      </c>
      <c r="I915" t="s">
        <v>640</v>
      </c>
      <c r="J915">
        <v>30202190101</v>
      </c>
      <c r="K915" t="s">
        <v>433</v>
      </c>
      <c r="L915">
        <v>304000</v>
      </c>
      <c r="M915" t="s">
        <v>1255</v>
      </c>
      <c r="O915" s="66">
        <v>0</v>
      </c>
      <c r="P915" s="66">
        <v>0</v>
      </c>
      <c r="Q915" t="s">
        <v>434</v>
      </c>
      <c r="R915" t="s">
        <v>506</v>
      </c>
      <c r="S915" t="e">
        <f>VLOOKUP(B915,中介结果明细表!$B$4:$E$6,8,FALSE)</f>
        <v>#N/A</v>
      </c>
    </row>
    <row r="916" hidden="1" spans="1:19">
      <c r="A916">
        <v>1235</v>
      </c>
      <c r="B916" s="67">
        <v>34000000127</v>
      </c>
      <c r="C916" t="s">
        <v>1424</v>
      </c>
      <c r="D916" t="s">
        <v>1426</v>
      </c>
      <c r="E916" t="s">
        <v>1424</v>
      </c>
      <c r="F916" t="s">
        <v>409</v>
      </c>
      <c r="G916" t="s">
        <v>449</v>
      </c>
      <c r="H916">
        <v>1</v>
      </c>
      <c r="I916" t="s">
        <v>640</v>
      </c>
      <c r="J916">
        <v>30202030101</v>
      </c>
      <c r="K916" t="s">
        <v>433</v>
      </c>
      <c r="L916">
        <v>304000</v>
      </c>
      <c r="M916" t="s">
        <v>1255</v>
      </c>
      <c r="O916" s="66">
        <v>0</v>
      </c>
      <c r="P916" s="66">
        <v>0</v>
      </c>
      <c r="Q916" t="s">
        <v>434</v>
      </c>
      <c r="R916" t="s">
        <v>437</v>
      </c>
      <c r="S916" t="e">
        <f>VLOOKUP(B916,中介结果明细表!$B$4:$E$6,8,FALSE)</f>
        <v>#N/A</v>
      </c>
    </row>
    <row r="917" hidden="1" spans="1:19">
      <c r="A917">
        <v>1235</v>
      </c>
      <c r="B917" s="67">
        <v>34000000128</v>
      </c>
      <c r="C917" t="s">
        <v>1427</v>
      </c>
      <c r="D917" t="s">
        <v>1428</v>
      </c>
      <c r="E917" t="s">
        <v>1427</v>
      </c>
      <c r="F917" t="s">
        <v>409</v>
      </c>
      <c r="G917" t="s">
        <v>630</v>
      </c>
      <c r="H917">
        <v>1</v>
      </c>
      <c r="I917" t="s">
        <v>593</v>
      </c>
      <c r="J917">
        <v>30203010206</v>
      </c>
      <c r="K917" t="s">
        <v>433</v>
      </c>
      <c r="L917">
        <v>304000</v>
      </c>
      <c r="M917" t="s">
        <v>1255</v>
      </c>
      <c r="O917" s="66">
        <v>0</v>
      </c>
      <c r="P917" s="66">
        <v>0</v>
      </c>
      <c r="Q917" t="s">
        <v>434</v>
      </c>
      <c r="R917" t="s">
        <v>455</v>
      </c>
      <c r="S917" t="e">
        <f>VLOOKUP(B917,中介结果明细表!$B$4:$E$6,8,FALSE)</f>
        <v>#N/A</v>
      </c>
    </row>
    <row r="918" hidden="1" spans="1:19">
      <c r="A918">
        <v>1235</v>
      </c>
      <c r="B918" s="67">
        <v>34000000129</v>
      </c>
      <c r="C918" t="s">
        <v>1429</v>
      </c>
      <c r="D918" t="s">
        <v>1430</v>
      </c>
      <c r="E918" t="s">
        <v>1431</v>
      </c>
      <c r="F918" t="s">
        <v>409</v>
      </c>
      <c r="G918" t="s">
        <v>630</v>
      </c>
      <c r="H918">
        <v>1</v>
      </c>
      <c r="I918" t="s">
        <v>411</v>
      </c>
      <c r="J918">
        <v>302020108</v>
      </c>
      <c r="K918" t="s">
        <v>1432</v>
      </c>
      <c r="L918">
        <v>304000</v>
      </c>
      <c r="M918" t="s">
        <v>1255</v>
      </c>
      <c r="O918" s="66">
        <v>0</v>
      </c>
      <c r="P918" s="66">
        <v>0</v>
      </c>
      <c r="Q918" t="s">
        <v>434</v>
      </c>
      <c r="R918" t="s">
        <v>478</v>
      </c>
      <c r="S918" t="e">
        <f>VLOOKUP(B918,中介结果明细表!$B$4:$E$6,8,FALSE)</f>
        <v>#N/A</v>
      </c>
    </row>
    <row r="919" hidden="1" spans="1:19">
      <c r="A919">
        <v>1235</v>
      </c>
      <c r="B919" s="67">
        <v>34000000130</v>
      </c>
      <c r="C919" t="s">
        <v>1274</v>
      </c>
      <c r="D919" t="s">
        <v>1433</v>
      </c>
      <c r="E919" t="s">
        <v>1274</v>
      </c>
      <c r="F919" t="s">
        <v>409</v>
      </c>
      <c r="G919" t="s">
        <v>630</v>
      </c>
      <c r="H919">
        <v>1</v>
      </c>
      <c r="I919" t="s">
        <v>411</v>
      </c>
      <c r="J919">
        <v>3020507</v>
      </c>
      <c r="K919" t="s">
        <v>433</v>
      </c>
      <c r="L919">
        <v>304000</v>
      </c>
      <c r="M919" t="s">
        <v>1255</v>
      </c>
      <c r="O919" s="66">
        <v>0</v>
      </c>
      <c r="P919" s="66">
        <v>0</v>
      </c>
      <c r="Q919" t="s">
        <v>434</v>
      </c>
      <c r="R919" t="s">
        <v>437</v>
      </c>
      <c r="S919" t="e">
        <f>VLOOKUP(B919,中介结果明细表!$B$4:$E$6,8,FALSE)</f>
        <v>#N/A</v>
      </c>
    </row>
    <row r="920" hidden="1" spans="1:19">
      <c r="A920">
        <v>1235</v>
      </c>
      <c r="B920" s="67">
        <v>34000000131</v>
      </c>
      <c r="C920" t="s">
        <v>1290</v>
      </c>
      <c r="D920" t="s">
        <v>1434</v>
      </c>
      <c r="E920" t="s">
        <v>1290</v>
      </c>
      <c r="F920" t="s">
        <v>409</v>
      </c>
      <c r="G920" t="s">
        <v>630</v>
      </c>
      <c r="H920">
        <v>1</v>
      </c>
      <c r="I920" t="s">
        <v>411</v>
      </c>
      <c r="J920">
        <v>3020504</v>
      </c>
      <c r="K920" t="s">
        <v>1400</v>
      </c>
      <c r="L920">
        <v>304000</v>
      </c>
      <c r="M920" t="s">
        <v>1255</v>
      </c>
      <c r="O920" s="66">
        <v>0</v>
      </c>
      <c r="P920" s="66">
        <v>0</v>
      </c>
      <c r="Q920" t="s">
        <v>434</v>
      </c>
      <c r="R920" t="s">
        <v>419</v>
      </c>
      <c r="S920" t="e">
        <f>VLOOKUP(B920,中介结果明细表!$B$4:$E$6,8,FALSE)</f>
        <v>#N/A</v>
      </c>
    </row>
    <row r="921" hidden="1" spans="1:19">
      <c r="A921">
        <v>1235</v>
      </c>
      <c r="B921" s="67">
        <v>34000000132</v>
      </c>
      <c r="C921" t="s">
        <v>955</v>
      </c>
      <c r="D921" t="s">
        <v>1435</v>
      </c>
      <c r="E921" t="s">
        <v>955</v>
      </c>
      <c r="F921" t="s">
        <v>409</v>
      </c>
      <c r="G921" t="s">
        <v>451</v>
      </c>
      <c r="H921">
        <v>1</v>
      </c>
      <c r="I921" t="s">
        <v>593</v>
      </c>
      <c r="J921">
        <v>3020501</v>
      </c>
      <c r="K921" t="s">
        <v>433</v>
      </c>
      <c r="L921">
        <v>304000</v>
      </c>
      <c r="M921" t="s">
        <v>1255</v>
      </c>
      <c r="O921" s="66">
        <v>0</v>
      </c>
      <c r="P921" s="66">
        <v>0</v>
      </c>
      <c r="Q921" t="s">
        <v>434</v>
      </c>
      <c r="R921" t="s">
        <v>455</v>
      </c>
      <c r="S921" t="e">
        <f>VLOOKUP(B921,中介结果明细表!$B$4:$E$6,8,FALSE)</f>
        <v>#N/A</v>
      </c>
    </row>
    <row r="922" hidden="1" spans="1:19">
      <c r="A922">
        <v>1235</v>
      </c>
      <c r="B922" s="67">
        <v>34000000133</v>
      </c>
      <c r="C922" t="s">
        <v>252</v>
      </c>
      <c r="D922" t="s">
        <v>1436</v>
      </c>
      <c r="E922" t="s">
        <v>252</v>
      </c>
      <c r="F922" t="s">
        <v>409</v>
      </c>
      <c r="G922" t="s">
        <v>451</v>
      </c>
      <c r="H922">
        <v>1</v>
      </c>
      <c r="I922" t="s">
        <v>593</v>
      </c>
      <c r="J922">
        <v>3020503</v>
      </c>
      <c r="K922" t="s">
        <v>433</v>
      </c>
      <c r="L922">
        <v>304000</v>
      </c>
      <c r="M922" t="s">
        <v>1255</v>
      </c>
      <c r="O922" s="66">
        <v>0</v>
      </c>
      <c r="P922" s="66">
        <v>0</v>
      </c>
      <c r="Q922" t="s">
        <v>434</v>
      </c>
      <c r="R922" t="s">
        <v>455</v>
      </c>
      <c r="S922" t="e">
        <f>VLOOKUP(B922,中介结果明细表!$B$4:$E$6,8,FALSE)</f>
        <v>#N/A</v>
      </c>
    </row>
    <row r="923" hidden="1" spans="1:19">
      <c r="A923">
        <v>1235</v>
      </c>
      <c r="B923" s="67">
        <v>34000000134</v>
      </c>
      <c r="C923" t="s">
        <v>252</v>
      </c>
      <c r="D923" t="s">
        <v>1437</v>
      </c>
      <c r="E923" t="s">
        <v>252</v>
      </c>
      <c r="F923" t="s">
        <v>409</v>
      </c>
      <c r="G923" t="s">
        <v>451</v>
      </c>
      <c r="H923">
        <v>1</v>
      </c>
      <c r="I923" t="s">
        <v>593</v>
      </c>
      <c r="J923">
        <v>3020503</v>
      </c>
      <c r="K923" t="s">
        <v>433</v>
      </c>
      <c r="L923">
        <v>304000</v>
      </c>
      <c r="M923" t="s">
        <v>1255</v>
      </c>
      <c r="O923" s="66">
        <v>0</v>
      </c>
      <c r="P923" s="66">
        <v>0</v>
      </c>
      <c r="Q923" t="s">
        <v>434</v>
      </c>
      <c r="R923" t="s">
        <v>485</v>
      </c>
      <c r="S923" t="e">
        <f>VLOOKUP(B923,中介结果明细表!$B$4:$E$6,8,FALSE)</f>
        <v>#N/A</v>
      </c>
    </row>
    <row r="924" hidden="1" spans="1:19">
      <c r="A924">
        <v>1235</v>
      </c>
      <c r="B924" s="67">
        <v>34000000135</v>
      </c>
      <c r="C924" t="s">
        <v>252</v>
      </c>
      <c r="D924" t="s">
        <v>1438</v>
      </c>
      <c r="E924" t="s">
        <v>252</v>
      </c>
      <c r="F924" t="s">
        <v>409</v>
      </c>
      <c r="G924" t="s">
        <v>451</v>
      </c>
      <c r="H924">
        <v>1</v>
      </c>
      <c r="I924" t="s">
        <v>593</v>
      </c>
      <c r="J924">
        <v>3020503</v>
      </c>
      <c r="K924" t="s">
        <v>433</v>
      </c>
      <c r="L924">
        <v>304000</v>
      </c>
      <c r="M924" t="s">
        <v>1255</v>
      </c>
      <c r="O924" s="66">
        <v>0</v>
      </c>
      <c r="P924" s="66">
        <v>0</v>
      </c>
      <c r="Q924" t="s">
        <v>434</v>
      </c>
      <c r="R924" t="s">
        <v>455</v>
      </c>
      <c r="S924" t="e">
        <f>VLOOKUP(B924,中介结果明细表!$B$4:$E$6,8,FALSE)</f>
        <v>#N/A</v>
      </c>
    </row>
    <row r="925" hidden="1" spans="1:19">
      <c r="A925">
        <v>1235</v>
      </c>
      <c r="B925" s="67">
        <v>34000000136</v>
      </c>
      <c r="C925" t="s">
        <v>1290</v>
      </c>
      <c r="D925" t="s">
        <v>1295</v>
      </c>
      <c r="E925" t="s">
        <v>1290</v>
      </c>
      <c r="F925" t="s">
        <v>409</v>
      </c>
      <c r="G925" t="s">
        <v>451</v>
      </c>
      <c r="H925">
        <v>1</v>
      </c>
      <c r="I925" t="s">
        <v>411</v>
      </c>
      <c r="J925">
        <v>302020106</v>
      </c>
      <c r="K925" t="s">
        <v>1400</v>
      </c>
      <c r="L925">
        <v>304000</v>
      </c>
      <c r="M925" t="s">
        <v>1255</v>
      </c>
      <c r="O925" s="66">
        <v>0</v>
      </c>
      <c r="P925" s="66">
        <v>0</v>
      </c>
      <c r="Q925" t="s">
        <v>434</v>
      </c>
      <c r="R925" t="s">
        <v>455</v>
      </c>
      <c r="S925" t="e">
        <f>VLOOKUP(B925,中介结果明细表!$B$4:$E$6,8,FALSE)</f>
        <v>#N/A</v>
      </c>
    </row>
    <row r="926" hidden="1" spans="1:19">
      <c r="A926">
        <v>1235</v>
      </c>
      <c r="B926" s="67">
        <v>34000000137</v>
      </c>
      <c r="C926" t="s">
        <v>710</v>
      </c>
      <c r="D926" t="s">
        <v>1439</v>
      </c>
      <c r="E926" t="s">
        <v>710</v>
      </c>
      <c r="F926" t="s">
        <v>409</v>
      </c>
      <c r="G926" t="s">
        <v>639</v>
      </c>
      <c r="H926">
        <v>1</v>
      </c>
      <c r="I926" t="s">
        <v>593</v>
      </c>
      <c r="J926">
        <v>3020501</v>
      </c>
      <c r="K926" t="s">
        <v>433</v>
      </c>
      <c r="L926">
        <v>304000</v>
      </c>
      <c r="M926" t="s">
        <v>1255</v>
      </c>
      <c r="O926" s="66">
        <v>0</v>
      </c>
      <c r="P926" s="66">
        <v>0</v>
      </c>
      <c r="Q926" t="s">
        <v>434</v>
      </c>
      <c r="R926" t="s">
        <v>478</v>
      </c>
      <c r="S926" t="e">
        <f>VLOOKUP(B926,中介结果明细表!$B$4:$E$6,8,FALSE)</f>
        <v>#N/A</v>
      </c>
    </row>
    <row r="927" hidden="1" spans="1:19">
      <c r="A927">
        <v>1235</v>
      </c>
      <c r="B927" s="67">
        <v>34000000138</v>
      </c>
      <c r="C927" t="s">
        <v>1420</v>
      </c>
      <c r="D927" t="s">
        <v>1440</v>
      </c>
      <c r="E927" t="s">
        <v>1420</v>
      </c>
      <c r="F927" t="s">
        <v>409</v>
      </c>
      <c r="G927" t="s">
        <v>639</v>
      </c>
      <c r="H927">
        <v>1</v>
      </c>
      <c r="I927" t="s">
        <v>593</v>
      </c>
      <c r="J927">
        <v>30203010201</v>
      </c>
      <c r="K927" t="s">
        <v>433</v>
      </c>
      <c r="L927">
        <v>304000</v>
      </c>
      <c r="M927" t="s">
        <v>1255</v>
      </c>
      <c r="O927" s="66">
        <v>0</v>
      </c>
      <c r="P927" s="66">
        <v>0</v>
      </c>
      <c r="Q927" t="s">
        <v>434</v>
      </c>
      <c r="R927" t="s">
        <v>455</v>
      </c>
      <c r="S927" t="e">
        <f>VLOOKUP(B927,中介结果明细表!$B$4:$E$6,8,FALSE)</f>
        <v>#N/A</v>
      </c>
    </row>
    <row r="928" hidden="1" spans="1:19">
      <c r="A928">
        <v>1235</v>
      </c>
      <c r="B928" s="67">
        <v>34000000139</v>
      </c>
      <c r="C928" t="s">
        <v>1441</v>
      </c>
      <c r="D928" t="s">
        <v>1442</v>
      </c>
      <c r="E928" t="s">
        <v>1441</v>
      </c>
      <c r="F928" t="s">
        <v>409</v>
      </c>
      <c r="G928" t="s">
        <v>639</v>
      </c>
      <c r="H928">
        <v>1</v>
      </c>
      <c r="I928" t="s">
        <v>593</v>
      </c>
      <c r="J928">
        <v>3020501</v>
      </c>
      <c r="K928" t="s">
        <v>433</v>
      </c>
      <c r="L928">
        <v>304000</v>
      </c>
      <c r="M928" t="s">
        <v>1255</v>
      </c>
      <c r="O928" s="66">
        <v>0</v>
      </c>
      <c r="P928" s="66">
        <v>0</v>
      </c>
      <c r="Q928" t="s">
        <v>434</v>
      </c>
      <c r="R928" t="s">
        <v>435</v>
      </c>
      <c r="S928" t="e">
        <f>VLOOKUP(B928,中介结果明细表!$B$4:$E$6,8,FALSE)</f>
        <v>#N/A</v>
      </c>
    </row>
    <row r="929" hidden="1" spans="1:19">
      <c r="A929">
        <v>1235</v>
      </c>
      <c r="B929" s="67">
        <v>34000000140</v>
      </c>
      <c r="C929" t="s">
        <v>1256</v>
      </c>
      <c r="D929" t="s">
        <v>1443</v>
      </c>
      <c r="E929" t="s">
        <v>1256</v>
      </c>
      <c r="F929" t="s">
        <v>409</v>
      </c>
      <c r="G929" t="s">
        <v>639</v>
      </c>
      <c r="H929">
        <v>1</v>
      </c>
      <c r="I929" t="s">
        <v>593</v>
      </c>
      <c r="J929">
        <v>3020501</v>
      </c>
      <c r="K929" t="s">
        <v>433</v>
      </c>
      <c r="L929">
        <v>304000</v>
      </c>
      <c r="M929" t="s">
        <v>1255</v>
      </c>
      <c r="O929" s="66">
        <v>0</v>
      </c>
      <c r="P929" s="66">
        <v>0</v>
      </c>
      <c r="Q929" t="s">
        <v>434</v>
      </c>
      <c r="R929" t="s">
        <v>435</v>
      </c>
      <c r="S929" t="e">
        <f>VLOOKUP(B929,中介结果明细表!$B$4:$E$6,8,FALSE)</f>
        <v>#N/A</v>
      </c>
    </row>
    <row r="930" hidden="1" spans="1:19">
      <c r="A930">
        <v>1235</v>
      </c>
      <c r="B930" s="67">
        <v>34000000141</v>
      </c>
      <c r="C930" t="s">
        <v>1424</v>
      </c>
      <c r="D930" t="s">
        <v>1444</v>
      </c>
      <c r="E930" t="s">
        <v>1424</v>
      </c>
      <c r="F930" t="s">
        <v>409</v>
      </c>
      <c r="G930" t="s">
        <v>639</v>
      </c>
      <c r="H930">
        <v>1</v>
      </c>
      <c r="I930" t="s">
        <v>640</v>
      </c>
      <c r="J930">
        <v>30202190101</v>
      </c>
      <c r="K930" t="s">
        <v>433</v>
      </c>
      <c r="L930">
        <v>304000</v>
      </c>
      <c r="M930" t="s">
        <v>1255</v>
      </c>
      <c r="O930" s="66">
        <v>0</v>
      </c>
      <c r="P930" s="66">
        <v>0</v>
      </c>
      <c r="Q930" t="s">
        <v>434</v>
      </c>
      <c r="R930" t="s">
        <v>506</v>
      </c>
      <c r="S930" t="e">
        <f>VLOOKUP(B930,中介结果明细表!$B$4:$E$6,8,FALSE)</f>
        <v>#N/A</v>
      </c>
    </row>
    <row r="931" hidden="1" spans="1:19">
      <c r="A931">
        <v>1235</v>
      </c>
      <c r="B931" s="67">
        <v>34000000142</v>
      </c>
      <c r="C931" t="s">
        <v>1445</v>
      </c>
      <c r="D931" t="s">
        <v>1446</v>
      </c>
      <c r="E931" t="s">
        <v>1445</v>
      </c>
      <c r="F931" t="s">
        <v>409</v>
      </c>
      <c r="G931" t="s">
        <v>1447</v>
      </c>
      <c r="H931">
        <v>1</v>
      </c>
      <c r="I931" t="s">
        <v>593</v>
      </c>
      <c r="J931">
        <v>3020503</v>
      </c>
      <c r="K931" t="s">
        <v>433</v>
      </c>
      <c r="L931">
        <v>304000</v>
      </c>
      <c r="M931" t="s">
        <v>1255</v>
      </c>
      <c r="O931" s="66">
        <v>0</v>
      </c>
      <c r="P931" s="66">
        <v>0</v>
      </c>
      <c r="Q931" t="s">
        <v>434</v>
      </c>
      <c r="R931" t="s">
        <v>455</v>
      </c>
      <c r="S931" t="e">
        <f>VLOOKUP(B931,中介结果明细表!$B$4:$E$6,8,FALSE)</f>
        <v>#N/A</v>
      </c>
    </row>
    <row r="932" hidden="1" spans="1:19">
      <c r="A932">
        <v>1235</v>
      </c>
      <c r="B932" s="67">
        <v>34000000143</v>
      </c>
      <c r="C932" t="s">
        <v>1445</v>
      </c>
      <c r="D932" t="s">
        <v>1448</v>
      </c>
      <c r="E932" t="s">
        <v>1445</v>
      </c>
      <c r="F932" t="s">
        <v>409</v>
      </c>
      <c r="G932" t="s">
        <v>1447</v>
      </c>
      <c r="H932">
        <v>1</v>
      </c>
      <c r="I932" t="s">
        <v>593</v>
      </c>
      <c r="J932">
        <v>3020503</v>
      </c>
      <c r="K932" t="s">
        <v>433</v>
      </c>
      <c r="L932">
        <v>304000</v>
      </c>
      <c r="M932" t="s">
        <v>1255</v>
      </c>
      <c r="O932" s="66">
        <v>0</v>
      </c>
      <c r="P932" s="66">
        <v>0</v>
      </c>
      <c r="Q932" t="s">
        <v>434</v>
      </c>
      <c r="R932" t="s">
        <v>485</v>
      </c>
      <c r="S932" t="e">
        <f>VLOOKUP(B932,中介结果明细表!$B$4:$E$6,8,FALSE)</f>
        <v>#N/A</v>
      </c>
    </row>
    <row r="933" hidden="1" spans="1:19">
      <c r="A933">
        <v>1235</v>
      </c>
      <c r="B933" s="67">
        <v>34000000144</v>
      </c>
      <c r="C933" t="s">
        <v>1449</v>
      </c>
      <c r="D933" t="s">
        <v>1450</v>
      </c>
      <c r="E933" t="s">
        <v>1451</v>
      </c>
      <c r="F933" t="s">
        <v>409</v>
      </c>
      <c r="G933" t="s">
        <v>1447</v>
      </c>
      <c r="H933">
        <v>1</v>
      </c>
      <c r="I933" t="s">
        <v>411</v>
      </c>
      <c r="J933">
        <v>302020108</v>
      </c>
      <c r="K933" t="s">
        <v>715</v>
      </c>
      <c r="L933">
        <v>304000</v>
      </c>
      <c r="M933" t="s">
        <v>1255</v>
      </c>
      <c r="O933" s="66">
        <v>0</v>
      </c>
      <c r="P933" s="66">
        <v>0</v>
      </c>
      <c r="Q933" t="s">
        <v>434</v>
      </c>
      <c r="R933" t="s">
        <v>485</v>
      </c>
      <c r="S933" t="e">
        <f>VLOOKUP(B933,中介结果明细表!$B$4:$E$6,8,FALSE)</f>
        <v>#N/A</v>
      </c>
    </row>
    <row r="934" hidden="1" spans="1:19">
      <c r="A934">
        <v>1235</v>
      </c>
      <c r="B934" s="67">
        <v>34000000145</v>
      </c>
      <c r="C934" t="s">
        <v>1299</v>
      </c>
      <c r="D934" t="s">
        <v>1452</v>
      </c>
      <c r="E934" t="s">
        <v>1299</v>
      </c>
      <c r="F934" t="s">
        <v>409</v>
      </c>
      <c r="G934" t="s">
        <v>454</v>
      </c>
      <c r="H934">
        <v>1</v>
      </c>
      <c r="I934" t="s">
        <v>593</v>
      </c>
      <c r="J934">
        <v>3020501</v>
      </c>
      <c r="K934" t="s">
        <v>1453</v>
      </c>
      <c r="L934">
        <v>304000</v>
      </c>
      <c r="M934" t="s">
        <v>1255</v>
      </c>
      <c r="O934" s="66">
        <v>166000</v>
      </c>
      <c r="P934" s="66">
        <v>4980</v>
      </c>
      <c r="Q934" t="s">
        <v>414</v>
      </c>
      <c r="R934" t="s">
        <v>419</v>
      </c>
      <c r="S934" t="e">
        <f>VLOOKUP(B934,中介结果明细表!$B$4:$E$6,8,FALSE)</f>
        <v>#N/A</v>
      </c>
    </row>
    <row r="935" hidden="1" spans="1:19">
      <c r="A935">
        <v>1235</v>
      </c>
      <c r="B935" s="67">
        <v>34000000146</v>
      </c>
      <c r="C935" t="s">
        <v>1299</v>
      </c>
      <c r="D935" t="s">
        <v>1452</v>
      </c>
      <c r="E935" t="s">
        <v>1299</v>
      </c>
      <c r="F935" t="s">
        <v>409</v>
      </c>
      <c r="G935" t="s">
        <v>454</v>
      </c>
      <c r="H935">
        <v>1</v>
      </c>
      <c r="I935" t="s">
        <v>593</v>
      </c>
      <c r="J935">
        <v>3020501</v>
      </c>
      <c r="K935" t="s">
        <v>1453</v>
      </c>
      <c r="L935">
        <v>304000</v>
      </c>
      <c r="M935" t="s">
        <v>1255</v>
      </c>
      <c r="O935" s="66">
        <v>166000</v>
      </c>
      <c r="P935" s="66">
        <v>4980</v>
      </c>
      <c r="Q935" t="s">
        <v>414</v>
      </c>
      <c r="R935" t="s">
        <v>512</v>
      </c>
      <c r="S935" t="e">
        <f>VLOOKUP(B935,中介结果明细表!$B$4:$E$6,8,FALSE)</f>
        <v>#N/A</v>
      </c>
    </row>
    <row r="936" hidden="1" spans="1:19">
      <c r="A936">
        <v>1235</v>
      </c>
      <c r="B936" s="67">
        <v>34000000147</v>
      </c>
      <c r="C936" t="s">
        <v>1299</v>
      </c>
      <c r="D936" t="s">
        <v>1452</v>
      </c>
      <c r="E936" t="s">
        <v>1299</v>
      </c>
      <c r="F936" t="s">
        <v>409</v>
      </c>
      <c r="G936" t="s">
        <v>454</v>
      </c>
      <c r="H936">
        <v>1</v>
      </c>
      <c r="I936" t="s">
        <v>593</v>
      </c>
      <c r="J936">
        <v>3020501</v>
      </c>
      <c r="K936" t="s">
        <v>1453</v>
      </c>
      <c r="L936">
        <v>304000</v>
      </c>
      <c r="M936" t="s">
        <v>1255</v>
      </c>
      <c r="O936" s="66">
        <v>166000</v>
      </c>
      <c r="P936" s="66">
        <v>4980</v>
      </c>
      <c r="Q936" t="s">
        <v>414</v>
      </c>
      <c r="R936" t="s">
        <v>415</v>
      </c>
      <c r="S936" t="e">
        <f>VLOOKUP(B936,中介结果明细表!$B$4:$E$6,8,FALSE)</f>
        <v>#N/A</v>
      </c>
    </row>
    <row r="937" hidden="1" spans="1:19">
      <c r="A937">
        <v>1235</v>
      </c>
      <c r="B937" s="67">
        <v>34000000148</v>
      </c>
      <c r="C937" t="s">
        <v>1299</v>
      </c>
      <c r="D937" t="s">
        <v>1452</v>
      </c>
      <c r="E937" t="s">
        <v>1299</v>
      </c>
      <c r="F937" t="s">
        <v>409</v>
      </c>
      <c r="G937" t="s">
        <v>454</v>
      </c>
      <c r="H937">
        <v>1</v>
      </c>
      <c r="I937" t="s">
        <v>593</v>
      </c>
      <c r="J937">
        <v>3020501</v>
      </c>
      <c r="K937" t="s">
        <v>1453</v>
      </c>
      <c r="L937">
        <v>304000</v>
      </c>
      <c r="M937" t="s">
        <v>1255</v>
      </c>
      <c r="O937" s="66">
        <v>166000</v>
      </c>
      <c r="P937" s="66">
        <v>4980</v>
      </c>
      <c r="Q937" t="s">
        <v>414</v>
      </c>
      <c r="R937" t="s">
        <v>473</v>
      </c>
      <c r="S937" t="e">
        <f>VLOOKUP(B937,中介结果明细表!$B$4:$E$6,8,FALSE)</f>
        <v>#N/A</v>
      </c>
    </row>
    <row r="938" hidden="1" spans="1:19">
      <c r="A938">
        <v>1235</v>
      </c>
      <c r="B938" s="67">
        <v>34000000149</v>
      </c>
      <c r="C938" t="s">
        <v>1274</v>
      </c>
      <c r="D938" t="s">
        <v>1454</v>
      </c>
      <c r="E938" t="s">
        <v>1274</v>
      </c>
      <c r="F938" t="s">
        <v>409</v>
      </c>
      <c r="G938" t="s">
        <v>1455</v>
      </c>
      <c r="H938">
        <v>1</v>
      </c>
      <c r="I938" t="s">
        <v>411</v>
      </c>
      <c r="J938">
        <v>3020507</v>
      </c>
      <c r="K938" t="s">
        <v>433</v>
      </c>
      <c r="L938">
        <v>304000</v>
      </c>
      <c r="M938" t="s">
        <v>1255</v>
      </c>
      <c r="O938" s="66">
        <v>0</v>
      </c>
      <c r="P938" s="66">
        <v>0</v>
      </c>
      <c r="Q938" t="s">
        <v>434</v>
      </c>
      <c r="R938" t="s">
        <v>455</v>
      </c>
      <c r="S938" t="e">
        <f>VLOOKUP(B938,中介结果明细表!$B$4:$E$6,8,FALSE)</f>
        <v>#N/A</v>
      </c>
    </row>
    <row r="939" hidden="1" spans="1:19">
      <c r="A939">
        <v>1235</v>
      </c>
      <c r="B939" s="67">
        <v>34000000150</v>
      </c>
      <c r="C939" t="s">
        <v>1456</v>
      </c>
      <c r="D939" t="s">
        <v>1457</v>
      </c>
      <c r="E939" t="s">
        <v>1456</v>
      </c>
      <c r="F939" t="s">
        <v>409</v>
      </c>
      <c r="G939" t="s">
        <v>1455</v>
      </c>
      <c r="H939">
        <v>1</v>
      </c>
      <c r="I939" t="s">
        <v>593</v>
      </c>
      <c r="J939">
        <v>302020509</v>
      </c>
      <c r="K939" t="s">
        <v>433</v>
      </c>
      <c r="L939">
        <v>304000</v>
      </c>
      <c r="M939" t="s">
        <v>1255</v>
      </c>
      <c r="O939" s="66">
        <v>0</v>
      </c>
      <c r="P939" s="66">
        <v>0</v>
      </c>
      <c r="Q939" t="s">
        <v>434</v>
      </c>
      <c r="R939" t="s">
        <v>455</v>
      </c>
      <c r="S939" t="e">
        <f>VLOOKUP(B939,中介结果明细表!$B$4:$E$6,8,FALSE)</f>
        <v>#N/A</v>
      </c>
    </row>
    <row r="940" hidden="1" spans="1:19">
      <c r="A940">
        <v>1235</v>
      </c>
      <c r="B940" s="67">
        <v>34000000151</v>
      </c>
      <c r="C940" t="s">
        <v>1276</v>
      </c>
      <c r="D940" t="s">
        <v>1417</v>
      </c>
      <c r="E940" t="s">
        <v>1276</v>
      </c>
      <c r="F940" t="s">
        <v>409</v>
      </c>
      <c r="G940" t="s">
        <v>456</v>
      </c>
      <c r="H940">
        <v>1</v>
      </c>
      <c r="I940" t="s">
        <v>593</v>
      </c>
      <c r="J940">
        <v>302020101</v>
      </c>
      <c r="K940" t="s">
        <v>1400</v>
      </c>
      <c r="L940">
        <v>304000</v>
      </c>
      <c r="M940" t="s">
        <v>1255</v>
      </c>
      <c r="O940" s="66">
        <v>0</v>
      </c>
      <c r="P940" s="66">
        <v>0</v>
      </c>
      <c r="Q940" t="s">
        <v>434</v>
      </c>
      <c r="R940" t="s">
        <v>455</v>
      </c>
      <c r="S940" t="e">
        <f>VLOOKUP(B940,中介结果明细表!$B$4:$E$6,8,FALSE)</f>
        <v>#N/A</v>
      </c>
    </row>
    <row r="941" hidden="1" spans="1:19">
      <c r="A941">
        <v>1235</v>
      </c>
      <c r="B941" s="67">
        <v>34000000152</v>
      </c>
      <c r="C941" t="s">
        <v>913</v>
      </c>
      <c r="D941" t="s">
        <v>1458</v>
      </c>
      <c r="E941" t="s">
        <v>913</v>
      </c>
      <c r="F941" t="s">
        <v>409</v>
      </c>
      <c r="G941" t="s">
        <v>456</v>
      </c>
      <c r="H941">
        <v>1</v>
      </c>
      <c r="I941" t="s">
        <v>593</v>
      </c>
      <c r="J941">
        <v>302020104</v>
      </c>
      <c r="K941" t="s">
        <v>1400</v>
      </c>
      <c r="L941">
        <v>304000</v>
      </c>
      <c r="M941" t="s">
        <v>1255</v>
      </c>
      <c r="O941" s="66">
        <v>0</v>
      </c>
      <c r="P941" s="66">
        <v>0</v>
      </c>
      <c r="Q941" t="s">
        <v>434</v>
      </c>
      <c r="R941" t="s">
        <v>478</v>
      </c>
      <c r="S941" t="e">
        <f>VLOOKUP(B941,中介结果明细表!$B$4:$E$6,8,FALSE)</f>
        <v>#N/A</v>
      </c>
    </row>
    <row r="942" hidden="1" spans="1:19">
      <c r="A942">
        <v>1235</v>
      </c>
      <c r="B942" s="67">
        <v>34000000153</v>
      </c>
      <c r="C942" t="s">
        <v>704</v>
      </c>
      <c r="D942" t="s">
        <v>1459</v>
      </c>
      <c r="E942" t="s">
        <v>704</v>
      </c>
      <c r="F942" t="s">
        <v>409</v>
      </c>
      <c r="G942" t="s">
        <v>1460</v>
      </c>
      <c r="H942">
        <v>1</v>
      </c>
      <c r="I942" t="s">
        <v>593</v>
      </c>
      <c r="J942">
        <v>3020503</v>
      </c>
      <c r="K942" t="s">
        <v>1461</v>
      </c>
      <c r="L942">
        <v>304000</v>
      </c>
      <c r="M942" t="s">
        <v>1255</v>
      </c>
      <c r="O942" s="66">
        <v>21000</v>
      </c>
      <c r="P942" s="66">
        <v>4049.25</v>
      </c>
      <c r="Q942" t="s">
        <v>414</v>
      </c>
      <c r="R942" t="s">
        <v>512</v>
      </c>
      <c r="S942" t="e">
        <f>VLOOKUP(B942,中介结果明细表!$B$4:$E$6,8,FALSE)</f>
        <v>#N/A</v>
      </c>
    </row>
    <row r="943" spans="1:19">
      <c r="A943">
        <v>1235</v>
      </c>
      <c r="B943" s="67">
        <v>34000000154</v>
      </c>
      <c r="C943" t="s">
        <v>704</v>
      </c>
      <c r="D943" t="s">
        <v>1459</v>
      </c>
      <c r="E943" t="s">
        <v>704</v>
      </c>
      <c r="F943" t="s">
        <v>409</v>
      </c>
      <c r="G943" t="s">
        <v>1460</v>
      </c>
      <c r="H943">
        <v>1</v>
      </c>
      <c r="I943" t="s">
        <v>593</v>
      </c>
      <c r="J943">
        <v>3020503</v>
      </c>
      <c r="K943" t="s">
        <v>1461</v>
      </c>
      <c r="L943">
        <v>304000</v>
      </c>
      <c r="M943" t="s">
        <v>1255</v>
      </c>
      <c r="O943" s="66">
        <v>21000</v>
      </c>
      <c r="P943" s="66">
        <v>4049.25</v>
      </c>
      <c r="Q943" t="s">
        <v>414</v>
      </c>
      <c r="R943" t="s">
        <v>482</v>
      </c>
      <c r="S943" t="e">
        <f>VLOOKUP(B943,中介结果明细表!$B$4:$E$6,8,FALSE)</f>
        <v>#N/A</v>
      </c>
    </row>
    <row r="944" spans="1:19">
      <c r="A944">
        <v>1235</v>
      </c>
      <c r="B944" s="67">
        <v>34000000155</v>
      </c>
      <c r="C944" t="s">
        <v>704</v>
      </c>
      <c r="D944" t="s">
        <v>1459</v>
      </c>
      <c r="E944" t="s">
        <v>704</v>
      </c>
      <c r="F944" t="s">
        <v>409</v>
      </c>
      <c r="G944" t="s">
        <v>1460</v>
      </c>
      <c r="H944">
        <v>1</v>
      </c>
      <c r="I944" t="s">
        <v>593</v>
      </c>
      <c r="J944">
        <v>3020503</v>
      </c>
      <c r="K944" t="s">
        <v>1461</v>
      </c>
      <c r="L944">
        <v>304000</v>
      </c>
      <c r="M944" t="s">
        <v>1255</v>
      </c>
      <c r="O944" s="66">
        <v>21000</v>
      </c>
      <c r="P944" s="66">
        <v>4049.25</v>
      </c>
      <c r="Q944" t="s">
        <v>414</v>
      </c>
      <c r="R944" t="s">
        <v>419</v>
      </c>
      <c r="S944" t="e">
        <f>VLOOKUP(B944,中介结果明细表!$B$4:$E$6,8,FALSE)</f>
        <v>#N/A</v>
      </c>
    </row>
    <row r="945" spans="1:19">
      <c r="A945">
        <v>1235</v>
      </c>
      <c r="B945" s="67">
        <v>34000000156</v>
      </c>
      <c r="C945" t="s">
        <v>704</v>
      </c>
      <c r="D945" t="s">
        <v>1459</v>
      </c>
      <c r="E945" t="s">
        <v>704</v>
      </c>
      <c r="F945" t="s">
        <v>409</v>
      </c>
      <c r="G945" t="s">
        <v>1460</v>
      </c>
      <c r="H945">
        <v>1</v>
      </c>
      <c r="I945" t="s">
        <v>593</v>
      </c>
      <c r="J945">
        <v>3020503</v>
      </c>
      <c r="K945" t="s">
        <v>1461</v>
      </c>
      <c r="L945">
        <v>304000</v>
      </c>
      <c r="M945" t="s">
        <v>1255</v>
      </c>
      <c r="O945" s="66">
        <v>20999.97</v>
      </c>
      <c r="P945" s="66">
        <v>4049.22</v>
      </c>
      <c r="Q945" t="s">
        <v>414</v>
      </c>
      <c r="R945" t="s">
        <v>415</v>
      </c>
      <c r="S945" t="e">
        <f>VLOOKUP(B945,中介结果明细表!$B$4:$E$6,8,FALSE)</f>
        <v>#N/A</v>
      </c>
    </row>
    <row r="946" hidden="1" spans="1:19">
      <c r="A946">
        <v>1235</v>
      </c>
      <c r="B946" s="67">
        <v>34000000157</v>
      </c>
      <c r="C946" t="s">
        <v>252</v>
      </c>
      <c r="D946" t="s">
        <v>1462</v>
      </c>
      <c r="E946" t="s">
        <v>252</v>
      </c>
      <c r="F946" t="s">
        <v>409</v>
      </c>
      <c r="G946" t="s">
        <v>1463</v>
      </c>
      <c r="H946">
        <v>1</v>
      </c>
      <c r="I946" t="s">
        <v>593</v>
      </c>
      <c r="J946">
        <v>3020503</v>
      </c>
      <c r="K946" t="s">
        <v>1464</v>
      </c>
      <c r="L946">
        <v>304000</v>
      </c>
      <c r="M946" t="s">
        <v>1255</v>
      </c>
      <c r="O946" s="66">
        <v>41128.89</v>
      </c>
      <c r="P946" s="66">
        <v>8263.03</v>
      </c>
      <c r="Q946" t="s">
        <v>414</v>
      </c>
      <c r="R946" t="s">
        <v>419</v>
      </c>
      <c r="S946" t="e">
        <f>VLOOKUP(B946,中介结果明细表!$B$4:$E$6,8,FALSE)</f>
        <v>#N/A</v>
      </c>
    </row>
    <row r="947" hidden="1" spans="1:19">
      <c r="A947">
        <v>1235</v>
      </c>
      <c r="B947" s="67">
        <v>34000000158</v>
      </c>
      <c r="C947" t="s">
        <v>252</v>
      </c>
      <c r="D947" t="s">
        <v>1465</v>
      </c>
      <c r="E947" t="s">
        <v>252</v>
      </c>
      <c r="F947" t="s">
        <v>409</v>
      </c>
      <c r="G947" t="s">
        <v>1463</v>
      </c>
      <c r="H947">
        <v>1</v>
      </c>
      <c r="I947" t="s">
        <v>593</v>
      </c>
      <c r="J947">
        <v>3020503</v>
      </c>
      <c r="K947" t="s">
        <v>1464</v>
      </c>
      <c r="L947">
        <v>304000</v>
      </c>
      <c r="M947" t="s">
        <v>1255</v>
      </c>
      <c r="O947" s="66">
        <v>40128.84</v>
      </c>
      <c r="P947" s="66">
        <v>8061.87</v>
      </c>
      <c r="Q947" t="s">
        <v>414</v>
      </c>
      <c r="R947" t="s">
        <v>482</v>
      </c>
      <c r="S947" t="e">
        <f>VLOOKUP(B947,中介结果明细表!$B$4:$E$6,8,FALSE)</f>
        <v>#N/A</v>
      </c>
    </row>
    <row r="948" hidden="1" spans="1:19">
      <c r="A948">
        <v>1235</v>
      </c>
      <c r="B948" s="67">
        <v>34000000159</v>
      </c>
      <c r="C948" t="s">
        <v>252</v>
      </c>
      <c r="D948" t="s">
        <v>1462</v>
      </c>
      <c r="E948" t="s">
        <v>252</v>
      </c>
      <c r="F948" t="s">
        <v>409</v>
      </c>
      <c r="G948" t="s">
        <v>1463</v>
      </c>
      <c r="H948">
        <v>1</v>
      </c>
      <c r="I948" t="s">
        <v>593</v>
      </c>
      <c r="J948">
        <v>3020503</v>
      </c>
      <c r="K948" t="s">
        <v>1464</v>
      </c>
      <c r="L948">
        <v>304000</v>
      </c>
      <c r="M948" t="s">
        <v>1255</v>
      </c>
      <c r="O948" s="66">
        <v>31400.64</v>
      </c>
      <c r="P948" s="66">
        <v>6308.57</v>
      </c>
      <c r="Q948" t="s">
        <v>414</v>
      </c>
      <c r="R948" t="s">
        <v>512</v>
      </c>
      <c r="S948" t="e">
        <f>VLOOKUP(B948,中介结果明细表!$B$4:$E$6,8,FALSE)</f>
        <v>#N/A</v>
      </c>
    </row>
    <row r="949" hidden="1" spans="1:19">
      <c r="A949">
        <v>1235</v>
      </c>
      <c r="B949" s="67">
        <v>34000000160</v>
      </c>
      <c r="C949" t="s">
        <v>1441</v>
      </c>
      <c r="D949" t="s">
        <v>1442</v>
      </c>
      <c r="E949" t="s">
        <v>1441</v>
      </c>
      <c r="F949" t="s">
        <v>409</v>
      </c>
      <c r="G949" t="s">
        <v>1463</v>
      </c>
      <c r="H949">
        <v>1</v>
      </c>
      <c r="I949" t="s">
        <v>593</v>
      </c>
      <c r="J949">
        <v>3020501</v>
      </c>
      <c r="K949" t="s">
        <v>433</v>
      </c>
      <c r="L949">
        <v>304000</v>
      </c>
      <c r="M949" t="s">
        <v>1255</v>
      </c>
      <c r="O949" s="66">
        <v>0</v>
      </c>
      <c r="P949" s="66">
        <v>0</v>
      </c>
      <c r="Q949" t="s">
        <v>434</v>
      </c>
      <c r="R949" t="s">
        <v>450</v>
      </c>
      <c r="S949" t="e">
        <f>VLOOKUP(B949,中介结果明细表!$B$4:$E$6,8,FALSE)</f>
        <v>#N/A</v>
      </c>
    </row>
    <row r="950" hidden="1" spans="1:19">
      <c r="A950">
        <v>1235</v>
      </c>
      <c r="B950" s="67">
        <v>34000000161</v>
      </c>
      <c r="C950" t="s">
        <v>1441</v>
      </c>
      <c r="D950" t="s">
        <v>1466</v>
      </c>
      <c r="E950" t="s">
        <v>1441</v>
      </c>
      <c r="F950" t="s">
        <v>409</v>
      </c>
      <c r="G950" t="s">
        <v>1463</v>
      </c>
      <c r="H950">
        <v>1</v>
      </c>
      <c r="I950" t="s">
        <v>593</v>
      </c>
      <c r="J950">
        <v>3020501</v>
      </c>
      <c r="K950" t="s">
        <v>1467</v>
      </c>
      <c r="L950">
        <v>304000</v>
      </c>
      <c r="M950" t="s">
        <v>1255</v>
      </c>
      <c r="O950" s="66">
        <v>25800</v>
      </c>
      <c r="P950" s="66">
        <v>5183.59</v>
      </c>
      <c r="Q950" t="s">
        <v>414</v>
      </c>
      <c r="R950" t="s">
        <v>424</v>
      </c>
      <c r="S950" t="e">
        <f>VLOOKUP(B950,中介结果明细表!$B$4:$E$6,8,FALSE)</f>
        <v>#N/A</v>
      </c>
    </row>
    <row r="951" hidden="1" spans="1:19">
      <c r="A951">
        <v>1235</v>
      </c>
      <c r="B951" s="67">
        <v>34000000162</v>
      </c>
      <c r="C951" t="s">
        <v>704</v>
      </c>
      <c r="D951" t="s">
        <v>1353</v>
      </c>
      <c r="E951" t="s">
        <v>704</v>
      </c>
      <c r="F951" t="s">
        <v>409</v>
      </c>
      <c r="G951" t="s">
        <v>1463</v>
      </c>
      <c r="H951">
        <v>1</v>
      </c>
      <c r="I951" t="s">
        <v>593</v>
      </c>
      <c r="J951">
        <v>3020503</v>
      </c>
      <c r="K951" t="s">
        <v>433</v>
      </c>
      <c r="L951">
        <v>304000</v>
      </c>
      <c r="M951" t="s">
        <v>1255</v>
      </c>
      <c r="O951" s="66">
        <v>0</v>
      </c>
      <c r="P951" s="66">
        <v>0</v>
      </c>
      <c r="Q951" t="s">
        <v>434</v>
      </c>
      <c r="R951" t="s">
        <v>455</v>
      </c>
      <c r="S951" t="e">
        <f>VLOOKUP(B951,中介结果明细表!$B$4:$E$6,8,FALSE)</f>
        <v>#N/A</v>
      </c>
    </row>
    <row r="952" hidden="1" spans="1:19">
      <c r="A952">
        <v>1235</v>
      </c>
      <c r="B952" s="67">
        <v>34000000163</v>
      </c>
      <c r="C952" t="s">
        <v>704</v>
      </c>
      <c r="D952" t="s">
        <v>1353</v>
      </c>
      <c r="E952" t="s">
        <v>704</v>
      </c>
      <c r="F952" t="s">
        <v>409</v>
      </c>
      <c r="G952" t="s">
        <v>1463</v>
      </c>
      <c r="H952">
        <v>1</v>
      </c>
      <c r="I952" t="s">
        <v>593</v>
      </c>
      <c r="J952">
        <v>3020503</v>
      </c>
      <c r="K952" t="s">
        <v>433</v>
      </c>
      <c r="L952">
        <v>304000</v>
      </c>
      <c r="M952" t="s">
        <v>1255</v>
      </c>
      <c r="O952" s="66">
        <v>0</v>
      </c>
      <c r="P952" s="66">
        <v>0</v>
      </c>
      <c r="Q952" t="s">
        <v>434</v>
      </c>
      <c r="R952" t="s">
        <v>455</v>
      </c>
      <c r="S952" t="e">
        <f>VLOOKUP(B952,中介结果明细表!$B$4:$E$6,8,FALSE)</f>
        <v>#N/A</v>
      </c>
    </row>
    <row r="953" hidden="1" spans="1:19">
      <c r="A953">
        <v>1235</v>
      </c>
      <c r="B953" s="67">
        <v>34000000164</v>
      </c>
      <c r="C953" t="s">
        <v>704</v>
      </c>
      <c r="D953" t="s">
        <v>1353</v>
      </c>
      <c r="E953" t="s">
        <v>704</v>
      </c>
      <c r="F953" t="s">
        <v>409</v>
      </c>
      <c r="G953" t="s">
        <v>1463</v>
      </c>
      <c r="H953">
        <v>1</v>
      </c>
      <c r="I953" t="s">
        <v>593</v>
      </c>
      <c r="J953">
        <v>3020503</v>
      </c>
      <c r="K953" t="s">
        <v>433</v>
      </c>
      <c r="L953">
        <v>304000</v>
      </c>
      <c r="M953" t="s">
        <v>1255</v>
      </c>
      <c r="O953" s="66">
        <v>0</v>
      </c>
      <c r="P953" s="66">
        <v>0</v>
      </c>
      <c r="Q953" t="s">
        <v>434</v>
      </c>
      <c r="R953" t="s">
        <v>455</v>
      </c>
      <c r="S953" t="e">
        <f>VLOOKUP(B953,中介结果明细表!$B$4:$E$6,8,FALSE)</f>
        <v>#N/A</v>
      </c>
    </row>
    <row r="954" hidden="1" spans="1:19">
      <c r="A954">
        <v>1235</v>
      </c>
      <c r="B954" s="67">
        <v>34000000165</v>
      </c>
      <c r="C954" t="s">
        <v>1256</v>
      </c>
      <c r="D954" t="s">
        <v>1468</v>
      </c>
      <c r="E954" t="s">
        <v>1256</v>
      </c>
      <c r="F954" t="s">
        <v>409</v>
      </c>
      <c r="G954" t="s">
        <v>1463</v>
      </c>
      <c r="H954">
        <v>1</v>
      </c>
      <c r="I954" t="s">
        <v>593</v>
      </c>
      <c r="J954">
        <v>3020503</v>
      </c>
      <c r="K954" t="s">
        <v>433</v>
      </c>
      <c r="L954">
        <v>304000</v>
      </c>
      <c r="M954" t="s">
        <v>1255</v>
      </c>
      <c r="O954" s="66">
        <v>0</v>
      </c>
      <c r="P954" s="66">
        <v>0</v>
      </c>
      <c r="Q954" t="s">
        <v>608</v>
      </c>
      <c r="R954" t="s">
        <v>455</v>
      </c>
      <c r="S954" t="e">
        <f>VLOOKUP(B954,中介结果明细表!$B$4:$E$6,8,FALSE)</f>
        <v>#N/A</v>
      </c>
    </row>
    <row r="955" hidden="1" spans="1:19">
      <c r="A955">
        <v>1235</v>
      </c>
      <c r="B955" s="67">
        <v>34000000166</v>
      </c>
      <c r="C955" t="s">
        <v>1290</v>
      </c>
      <c r="D955" t="s">
        <v>1469</v>
      </c>
      <c r="E955" t="s">
        <v>1290</v>
      </c>
      <c r="F955" t="s">
        <v>409</v>
      </c>
      <c r="G955" t="s">
        <v>1463</v>
      </c>
      <c r="H955">
        <v>1</v>
      </c>
      <c r="I955" t="s">
        <v>411</v>
      </c>
      <c r="J955">
        <v>3020504</v>
      </c>
      <c r="K955" t="s">
        <v>1400</v>
      </c>
      <c r="L955">
        <v>304000</v>
      </c>
      <c r="M955" t="s">
        <v>1255</v>
      </c>
      <c r="O955" s="66">
        <v>12850</v>
      </c>
      <c r="P955" s="66">
        <v>1392.38</v>
      </c>
      <c r="Q955" t="s">
        <v>414</v>
      </c>
      <c r="R955" t="s">
        <v>460</v>
      </c>
      <c r="S955" t="e">
        <f>VLOOKUP(B955,中介结果明细表!$B$4:$E$6,8,FALSE)</f>
        <v>#N/A</v>
      </c>
    </row>
    <row r="956" hidden="1" spans="1:19">
      <c r="A956">
        <v>1235</v>
      </c>
      <c r="B956" s="67">
        <v>34000000167</v>
      </c>
      <c r="C956" t="s">
        <v>1274</v>
      </c>
      <c r="D956" t="s">
        <v>735</v>
      </c>
      <c r="E956" t="s">
        <v>1274</v>
      </c>
      <c r="F956" t="s">
        <v>409</v>
      </c>
      <c r="G956" t="s">
        <v>1463</v>
      </c>
      <c r="H956">
        <v>1</v>
      </c>
      <c r="I956" t="s">
        <v>411</v>
      </c>
      <c r="J956">
        <v>3020507</v>
      </c>
      <c r="K956" t="s">
        <v>1470</v>
      </c>
      <c r="L956">
        <v>304000</v>
      </c>
      <c r="M956" t="s">
        <v>1255</v>
      </c>
      <c r="O956" s="66">
        <v>0</v>
      </c>
      <c r="P956" s="66">
        <v>0</v>
      </c>
      <c r="Q956" t="s">
        <v>434</v>
      </c>
      <c r="R956" t="s">
        <v>512</v>
      </c>
      <c r="S956" t="e">
        <f>VLOOKUP(B956,中介结果明细表!$B$4:$E$6,8,FALSE)</f>
        <v>#N/A</v>
      </c>
    </row>
    <row r="957" hidden="1" spans="1:19">
      <c r="A957">
        <v>1235</v>
      </c>
      <c r="B957" s="67">
        <v>34000000168</v>
      </c>
      <c r="C957" t="s">
        <v>1274</v>
      </c>
      <c r="D957" t="s">
        <v>735</v>
      </c>
      <c r="E957" t="s">
        <v>1274</v>
      </c>
      <c r="F957" t="s">
        <v>409</v>
      </c>
      <c r="G957" t="s">
        <v>1463</v>
      </c>
      <c r="H957">
        <v>1</v>
      </c>
      <c r="I957" t="s">
        <v>411</v>
      </c>
      <c r="J957">
        <v>3020507</v>
      </c>
      <c r="K957" t="s">
        <v>1470</v>
      </c>
      <c r="L957">
        <v>304000</v>
      </c>
      <c r="M957" t="s">
        <v>1255</v>
      </c>
      <c r="O957" s="66">
        <v>0</v>
      </c>
      <c r="P957" s="66">
        <v>0</v>
      </c>
      <c r="Q957" t="s">
        <v>434</v>
      </c>
      <c r="R957" t="s">
        <v>419</v>
      </c>
      <c r="S957" t="e">
        <f>VLOOKUP(B957,中介结果明细表!$B$4:$E$6,8,FALSE)</f>
        <v>#N/A</v>
      </c>
    </row>
    <row r="958" hidden="1" spans="1:19">
      <c r="A958">
        <v>1235</v>
      </c>
      <c r="B958" s="67">
        <v>34000000169</v>
      </c>
      <c r="C958" t="s">
        <v>1445</v>
      </c>
      <c r="D958" t="s">
        <v>1446</v>
      </c>
      <c r="E958" t="s">
        <v>1445</v>
      </c>
      <c r="F958" t="s">
        <v>409</v>
      </c>
      <c r="G958" t="s">
        <v>1471</v>
      </c>
      <c r="H958">
        <v>1</v>
      </c>
      <c r="I958" t="s">
        <v>593</v>
      </c>
      <c r="J958">
        <v>3020503</v>
      </c>
      <c r="K958" t="s">
        <v>433</v>
      </c>
      <c r="L958">
        <v>304000</v>
      </c>
      <c r="M958" t="s">
        <v>1255</v>
      </c>
      <c r="O958" s="66">
        <v>0</v>
      </c>
      <c r="P958" s="66">
        <v>0</v>
      </c>
      <c r="Q958" t="s">
        <v>434</v>
      </c>
      <c r="R958" t="s">
        <v>455</v>
      </c>
      <c r="S958" t="e">
        <f>VLOOKUP(B958,中介结果明细表!$B$4:$E$6,8,FALSE)</f>
        <v>#N/A</v>
      </c>
    </row>
    <row r="959" hidden="1" spans="1:19">
      <c r="A959">
        <v>1235</v>
      </c>
      <c r="B959" s="67">
        <v>34000000170</v>
      </c>
      <c r="C959" t="s">
        <v>1256</v>
      </c>
      <c r="D959" t="s">
        <v>1472</v>
      </c>
      <c r="E959" t="s">
        <v>1256</v>
      </c>
      <c r="F959" t="s">
        <v>409</v>
      </c>
      <c r="G959" t="s">
        <v>1471</v>
      </c>
      <c r="H959">
        <v>1</v>
      </c>
      <c r="I959" t="s">
        <v>593</v>
      </c>
      <c r="J959">
        <v>3020503</v>
      </c>
      <c r="K959" t="s">
        <v>433</v>
      </c>
      <c r="L959">
        <v>304000</v>
      </c>
      <c r="M959" t="s">
        <v>1255</v>
      </c>
      <c r="O959" s="66">
        <v>0</v>
      </c>
      <c r="P959" s="66">
        <v>0</v>
      </c>
      <c r="Q959" t="s">
        <v>434</v>
      </c>
      <c r="R959" t="s">
        <v>455</v>
      </c>
      <c r="S959" t="e">
        <f>VLOOKUP(B959,中介结果明细表!$B$4:$E$6,8,FALSE)</f>
        <v>#N/A</v>
      </c>
    </row>
    <row r="960" hidden="1" spans="1:19">
      <c r="A960">
        <v>1235</v>
      </c>
      <c r="B960" s="67">
        <v>34000000171</v>
      </c>
      <c r="C960" t="s">
        <v>1256</v>
      </c>
      <c r="D960" t="s">
        <v>1472</v>
      </c>
      <c r="E960" t="s">
        <v>1256</v>
      </c>
      <c r="F960" t="s">
        <v>409</v>
      </c>
      <c r="G960" t="s">
        <v>1471</v>
      </c>
      <c r="H960">
        <v>1</v>
      </c>
      <c r="I960" t="s">
        <v>593</v>
      </c>
      <c r="J960">
        <v>3020503</v>
      </c>
      <c r="K960" t="s">
        <v>433</v>
      </c>
      <c r="L960">
        <v>304000</v>
      </c>
      <c r="M960" t="s">
        <v>1255</v>
      </c>
      <c r="O960" s="66">
        <v>0</v>
      </c>
      <c r="P960" s="66">
        <v>0</v>
      </c>
      <c r="Q960" t="s">
        <v>434</v>
      </c>
      <c r="R960" t="s">
        <v>487</v>
      </c>
      <c r="S960" t="e">
        <f>VLOOKUP(B960,中介结果明细表!$B$4:$E$6,8,FALSE)</f>
        <v>#N/A</v>
      </c>
    </row>
    <row r="961" hidden="1" spans="1:19">
      <c r="A961">
        <v>1235</v>
      </c>
      <c r="B961" s="67">
        <v>34000000172</v>
      </c>
      <c r="C961" t="s">
        <v>1449</v>
      </c>
      <c r="D961" t="s">
        <v>1450</v>
      </c>
      <c r="E961" t="s">
        <v>1451</v>
      </c>
      <c r="F961" t="s">
        <v>409</v>
      </c>
      <c r="G961" t="s">
        <v>1471</v>
      </c>
      <c r="H961">
        <v>1</v>
      </c>
      <c r="I961" t="s">
        <v>411</v>
      </c>
      <c r="J961">
        <v>302020108</v>
      </c>
      <c r="K961" t="s">
        <v>715</v>
      </c>
      <c r="L961">
        <v>304000</v>
      </c>
      <c r="M961" t="s">
        <v>1255</v>
      </c>
      <c r="O961" s="66">
        <v>0</v>
      </c>
      <c r="P961" s="66">
        <v>0</v>
      </c>
      <c r="Q961" t="s">
        <v>434</v>
      </c>
      <c r="R961" t="s">
        <v>455</v>
      </c>
      <c r="S961" t="e">
        <f>VLOOKUP(B961,中介结果明细表!$B$4:$E$6,8,FALSE)</f>
        <v>#N/A</v>
      </c>
    </row>
    <row r="962" hidden="1" spans="1:19">
      <c r="A962">
        <v>1235</v>
      </c>
      <c r="B962" s="67">
        <v>34000000173</v>
      </c>
      <c r="C962" t="s">
        <v>1449</v>
      </c>
      <c r="D962" t="s">
        <v>1450</v>
      </c>
      <c r="E962" t="s">
        <v>1451</v>
      </c>
      <c r="F962" t="s">
        <v>409</v>
      </c>
      <c r="G962" t="s">
        <v>1471</v>
      </c>
      <c r="H962">
        <v>1</v>
      </c>
      <c r="I962" t="s">
        <v>411</v>
      </c>
      <c r="J962">
        <v>302020108</v>
      </c>
      <c r="K962" t="s">
        <v>715</v>
      </c>
      <c r="L962">
        <v>304000</v>
      </c>
      <c r="M962" t="s">
        <v>1255</v>
      </c>
      <c r="O962" s="66">
        <v>0</v>
      </c>
      <c r="P962" s="66">
        <v>0</v>
      </c>
      <c r="Q962" t="s">
        <v>434</v>
      </c>
      <c r="R962" t="s">
        <v>455</v>
      </c>
      <c r="S962" t="e">
        <f>VLOOKUP(B962,中介结果明细表!$B$4:$E$6,8,FALSE)</f>
        <v>#N/A</v>
      </c>
    </row>
    <row r="963" hidden="1" spans="1:19">
      <c r="A963">
        <v>1235</v>
      </c>
      <c r="B963" s="67">
        <v>34000000174</v>
      </c>
      <c r="C963" t="s">
        <v>704</v>
      </c>
      <c r="D963" t="s">
        <v>1472</v>
      </c>
      <c r="E963" t="s">
        <v>704</v>
      </c>
      <c r="F963" t="s">
        <v>409</v>
      </c>
      <c r="G963" t="s">
        <v>1473</v>
      </c>
      <c r="H963">
        <v>1</v>
      </c>
      <c r="I963" t="s">
        <v>593</v>
      </c>
      <c r="J963">
        <v>3020503</v>
      </c>
      <c r="K963" t="s">
        <v>433</v>
      </c>
      <c r="L963">
        <v>304000</v>
      </c>
      <c r="M963" t="s">
        <v>1255</v>
      </c>
      <c r="O963" s="66">
        <v>0</v>
      </c>
      <c r="P963" s="66">
        <v>0</v>
      </c>
      <c r="Q963" t="s">
        <v>434</v>
      </c>
      <c r="R963" t="s">
        <v>450</v>
      </c>
      <c r="S963" t="e">
        <f>VLOOKUP(B963,中介结果明细表!$B$4:$E$6,8,FALSE)</f>
        <v>#N/A</v>
      </c>
    </row>
    <row r="964" hidden="1" spans="1:19">
      <c r="A964">
        <v>1235</v>
      </c>
      <c r="B964" s="67">
        <v>34000000175</v>
      </c>
      <c r="C964" t="s">
        <v>704</v>
      </c>
      <c r="D964" t="s">
        <v>1472</v>
      </c>
      <c r="E964" t="s">
        <v>704</v>
      </c>
      <c r="F964" t="s">
        <v>409</v>
      </c>
      <c r="G964" t="s">
        <v>1473</v>
      </c>
      <c r="H964">
        <v>1</v>
      </c>
      <c r="I964" t="s">
        <v>593</v>
      </c>
      <c r="J964">
        <v>3020503</v>
      </c>
      <c r="K964" t="s">
        <v>433</v>
      </c>
      <c r="L964">
        <v>304000</v>
      </c>
      <c r="M964" t="s">
        <v>1255</v>
      </c>
      <c r="O964" s="66">
        <v>0</v>
      </c>
      <c r="P964" s="66">
        <v>0</v>
      </c>
      <c r="Q964" t="s">
        <v>434</v>
      </c>
      <c r="R964" t="s">
        <v>506</v>
      </c>
      <c r="S964" t="e">
        <f>VLOOKUP(B964,中介结果明细表!$B$4:$E$6,8,FALSE)</f>
        <v>#N/A</v>
      </c>
    </row>
    <row r="965" hidden="1" spans="1:19">
      <c r="A965">
        <v>1235</v>
      </c>
      <c r="B965" s="67">
        <v>34000000176</v>
      </c>
      <c r="C965" t="s">
        <v>710</v>
      </c>
      <c r="D965" t="s">
        <v>1474</v>
      </c>
      <c r="E965" t="s">
        <v>710</v>
      </c>
      <c r="F965" t="s">
        <v>409</v>
      </c>
      <c r="G965" t="s">
        <v>660</v>
      </c>
      <c r="H965">
        <v>1</v>
      </c>
      <c r="I965" t="s">
        <v>593</v>
      </c>
      <c r="J965">
        <v>3020501</v>
      </c>
      <c r="K965" t="s">
        <v>433</v>
      </c>
      <c r="L965">
        <v>304000</v>
      </c>
      <c r="M965" t="s">
        <v>1255</v>
      </c>
      <c r="O965" s="66">
        <v>0</v>
      </c>
      <c r="P965" s="66">
        <v>0</v>
      </c>
      <c r="Q965" t="s">
        <v>434</v>
      </c>
      <c r="R965" t="s">
        <v>487</v>
      </c>
      <c r="S965" t="e">
        <f>VLOOKUP(B965,中介结果明细表!$B$4:$E$6,8,FALSE)</f>
        <v>#N/A</v>
      </c>
    </row>
    <row r="966" hidden="1" spans="1:19">
      <c r="A966">
        <v>1235</v>
      </c>
      <c r="B966" s="67">
        <v>34000000177</v>
      </c>
      <c r="C966" t="s">
        <v>710</v>
      </c>
      <c r="D966" t="s">
        <v>1474</v>
      </c>
      <c r="E966" t="s">
        <v>710</v>
      </c>
      <c r="F966" t="s">
        <v>409</v>
      </c>
      <c r="G966" t="s">
        <v>660</v>
      </c>
      <c r="H966">
        <v>1</v>
      </c>
      <c r="I966" t="s">
        <v>593</v>
      </c>
      <c r="J966">
        <v>3020501</v>
      </c>
      <c r="K966" t="s">
        <v>433</v>
      </c>
      <c r="L966">
        <v>304000</v>
      </c>
      <c r="M966" t="s">
        <v>1255</v>
      </c>
      <c r="O966" s="66">
        <v>0</v>
      </c>
      <c r="P966" s="66">
        <v>0</v>
      </c>
      <c r="Q966" t="s">
        <v>434</v>
      </c>
      <c r="R966" t="s">
        <v>435</v>
      </c>
      <c r="S966" t="e">
        <f>VLOOKUP(B966,中介结果明细表!$B$4:$E$6,8,FALSE)</f>
        <v>#N/A</v>
      </c>
    </row>
    <row r="967" hidden="1" spans="1:19">
      <c r="A967">
        <v>1235</v>
      </c>
      <c r="B967" s="67">
        <v>34000000178</v>
      </c>
      <c r="C967" t="s">
        <v>710</v>
      </c>
      <c r="D967" t="s">
        <v>1474</v>
      </c>
      <c r="E967" t="s">
        <v>710</v>
      </c>
      <c r="F967" t="s">
        <v>409</v>
      </c>
      <c r="G967" t="s">
        <v>660</v>
      </c>
      <c r="H967">
        <v>1</v>
      </c>
      <c r="I967" t="s">
        <v>593</v>
      </c>
      <c r="J967">
        <v>3020501</v>
      </c>
      <c r="K967" t="s">
        <v>433</v>
      </c>
      <c r="L967">
        <v>304000</v>
      </c>
      <c r="M967" t="s">
        <v>1255</v>
      </c>
      <c r="O967" s="66">
        <v>0</v>
      </c>
      <c r="P967" s="66">
        <v>0</v>
      </c>
      <c r="Q967" t="s">
        <v>434</v>
      </c>
      <c r="R967" t="s">
        <v>455</v>
      </c>
      <c r="S967" t="e">
        <f>VLOOKUP(B967,中介结果明细表!$B$4:$E$6,8,FALSE)</f>
        <v>#N/A</v>
      </c>
    </row>
    <row r="968" hidden="1" spans="1:19">
      <c r="A968">
        <v>1235</v>
      </c>
      <c r="B968" s="67">
        <v>34000000179</v>
      </c>
      <c r="C968" t="s">
        <v>710</v>
      </c>
      <c r="D968" t="s">
        <v>1475</v>
      </c>
      <c r="E968" t="s">
        <v>710</v>
      </c>
      <c r="F968" t="s">
        <v>409</v>
      </c>
      <c r="G968" t="s">
        <v>660</v>
      </c>
      <c r="H968">
        <v>1</v>
      </c>
      <c r="I968" t="s">
        <v>593</v>
      </c>
      <c r="J968">
        <v>3020501</v>
      </c>
      <c r="K968" t="s">
        <v>1476</v>
      </c>
      <c r="L968">
        <v>304000</v>
      </c>
      <c r="M968" t="s">
        <v>1255</v>
      </c>
      <c r="O968" s="66">
        <v>18568</v>
      </c>
      <c r="P968" s="66">
        <v>4464.07</v>
      </c>
      <c r="Q968" t="s">
        <v>414</v>
      </c>
      <c r="R968" t="s">
        <v>452</v>
      </c>
      <c r="S968" t="e">
        <f>VLOOKUP(B968,中介结果明细表!$B$4:$E$6,8,FALSE)</f>
        <v>#N/A</v>
      </c>
    </row>
    <row r="969" hidden="1" spans="1:19">
      <c r="A969">
        <v>1235</v>
      </c>
      <c r="B969" s="67">
        <v>34000000180</v>
      </c>
      <c r="C969" t="s">
        <v>1477</v>
      </c>
      <c r="D969" t="s">
        <v>1478</v>
      </c>
      <c r="E969" t="s">
        <v>1477</v>
      </c>
      <c r="F969" t="s">
        <v>409</v>
      </c>
      <c r="G969" t="s">
        <v>1479</v>
      </c>
      <c r="H969">
        <v>1</v>
      </c>
      <c r="I969" t="s">
        <v>432</v>
      </c>
      <c r="J969">
        <v>3020503</v>
      </c>
      <c r="K969" t="s">
        <v>1480</v>
      </c>
      <c r="L969">
        <v>304000</v>
      </c>
      <c r="M969" t="s">
        <v>1255</v>
      </c>
      <c r="O969" s="66">
        <v>11000</v>
      </c>
      <c r="P969" s="66">
        <v>2684.29</v>
      </c>
      <c r="Q969" t="s">
        <v>414</v>
      </c>
      <c r="R969" t="s">
        <v>512</v>
      </c>
      <c r="S969" t="e">
        <f>VLOOKUP(B969,中介结果明细表!$B$4:$E$6,8,FALSE)</f>
        <v>#N/A</v>
      </c>
    </row>
    <row r="970" hidden="1" spans="1:19">
      <c r="A970">
        <v>1235</v>
      </c>
      <c r="B970" s="67">
        <v>34000000181</v>
      </c>
      <c r="C970" t="s">
        <v>1256</v>
      </c>
      <c r="D970" t="s">
        <v>1472</v>
      </c>
      <c r="E970" t="s">
        <v>1256</v>
      </c>
      <c r="F970" t="s">
        <v>409</v>
      </c>
      <c r="G970" t="s">
        <v>1481</v>
      </c>
      <c r="H970">
        <v>1</v>
      </c>
      <c r="I970" t="s">
        <v>593</v>
      </c>
      <c r="J970">
        <v>3020503</v>
      </c>
      <c r="K970" t="s">
        <v>433</v>
      </c>
      <c r="L970">
        <v>304000</v>
      </c>
      <c r="M970" t="s">
        <v>1255</v>
      </c>
      <c r="O970" s="66">
        <v>0</v>
      </c>
      <c r="P970" s="66">
        <v>0</v>
      </c>
      <c r="Q970" t="s">
        <v>434</v>
      </c>
      <c r="R970" t="s">
        <v>455</v>
      </c>
      <c r="S970" t="e">
        <f>VLOOKUP(B970,中介结果明细表!$B$4:$E$6,8,FALSE)</f>
        <v>#N/A</v>
      </c>
    </row>
    <row r="971" hidden="1" spans="1:19">
      <c r="A971">
        <v>1235</v>
      </c>
      <c r="B971" s="67">
        <v>34000000182</v>
      </c>
      <c r="C971" t="s">
        <v>1256</v>
      </c>
      <c r="D971" t="s">
        <v>1472</v>
      </c>
      <c r="E971" t="s">
        <v>1256</v>
      </c>
      <c r="F971" t="s">
        <v>409</v>
      </c>
      <c r="G971" t="s">
        <v>1481</v>
      </c>
      <c r="H971">
        <v>1</v>
      </c>
      <c r="I971" t="s">
        <v>593</v>
      </c>
      <c r="J971">
        <v>3020503</v>
      </c>
      <c r="K971" t="s">
        <v>433</v>
      </c>
      <c r="L971">
        <v>304000</v>
      </c>
      <c r="M971" t="s">
        <v>1255</v>
      </c>
      <c r="O971" s="66">
        <v>0</v>
      </c>
      <c r="P971" s="66">
        <v>0</v>
      </c>
      <c r="Q971" t="s">
        <v>434</v>
      </c>
      <c r="R971" t="s">
        <v>455</v>
      </c>
      <c r="S971" t="e">
        <f>VLOOKUP(B971,中介结果明细表!$B$4:$E$6,8,FALSE)</f>
        <v>#N/A</v>
      </c>
    </row>
    <row r="972" hidden="1" spans="1:19">
      <c r="A972">
        <v>1235</v>
      </c>
      <c r="B972" s="67">
        <v>34000000183</v>
      </c>
      <c r="C972" t="s">
        <v>1482</v>
      </c>
      <c r="D972" t="s">
        <v>1483</v>
      </c>
      <c r="E972" t="s">
        <v>1482</v>
      </c>
      <c r="F972" t="s">
        <v>409</v>
      </c>
      <c r="G972" t="s">
        <v>1484</v>
      </c>
      <c r="H972">
        <v>1</v>
      </c>
      <c r="I972" t="s">
        <v>593</v>
      </c>
      <c r="J972">
        <v>302020109</v>
      </c>
      <c r="K972" t="s">
        <v>433</v>
      </c>
      <c r="L972">
        <v>304000</v>
      </c>
      <c r="M972" t="s">
        <v>1255</v>
      </c>
      <c r="O972" s="66">
        <v>0</v>
      </c>
      <c r="P972" s="66">
        <v>0</v>
      </c>
      <c r="Q972" t="s">
        <v>434</v>
      </c>
      <c r="R972" t="s">
        <v>437</v>
      </c>
      <c r="S972" t="e">
        <f>VLOOKUP(B972,中介结果明细表!$B$4:$E$6,8,FALSE)</f>
        <v>#N/A</v>
      </c>
    </row>
    <row r="973" hidden="1" spans="1:19">
      <c r="A973">
        <v>1235</v>
      </c>
      <c r="B973" s="67">
        <v>34000000184</v>
      </c>
      <c r="C973" t="s">
        <v>1482</v>
      </c>
      <c r="D973" t="s">
        <v>1483</v>
      </c>
      <c r="E973" t="s">
        <v>1482</v>
      </c>
      <c r="F973" t="s">
        <v>409</v>
      </c>
      <c r="G973" t="s">
        <v>1484</v>
      </c>
      <c r="H973">
        <v>1</v>
      </c>
      <c r="I973" t="s">
        <v>593</v>
      </c>
      <c r="J973">
        <v>302020109</v>
      </c>
      <c r="K973" t="s">
        <v>433</v>
      </c>
      <c r="L973">
        <v>304000</v>
      </c>
      <c r="M973" t="s">
        <v>1255</v>
      </c>
      <c r="O973" s="66">
        <v>0</v>
      </c>
      <c r="P973" s="66">
        <v>0</v>
      </c>
      <c r="Q973" t="s">
        <v>434</v>
      </c>
      <c r="R973" t="s">
        <v>455</v>
      </c>
      <c r="S973" t="e">
        <f>VLOOKUP(B973,中介结果明细表!$B$4:$E$6,8,FALSE)</f>
        <v>#N/A</v>
      </c>
    </row>
    <row r="974" hidden="1" spans="1:19">
      <c r="A974">
        <v>1235</v>
      </c>
      <c r="B974" s="67">
        <v>34000000185</v>
      </c>
      <c r="C974" t="s">
        <v>1482</v>
      </c>
      <c r="D974" t="s">
        <v>1483</v>
      </c>
      <c r="E974" t="s">
        <v>1482</v>
      </c>
      <c r="F974" t="s">
        <v>409</v>
      </c>
      <c r="G974" t="s">
        <v>1484</v>
      </c>
      <c r="H974">
        <v>1</v>
      </c>
      <c r="I974" t="s">
        <v>593</v>
      </c>
      <c r="J974">
        <v>302020109</v>
      </c>
      <c r="K974" t="s">
        <v>1485</v>
      </c>
      <c r="L974">
        <v>304000</v>
      </c>
      <c r="M974" t="s">
        <v>1255</v>
      </c>
      <c r="O974" s="66">
        <v>13800</v>
      </c>
      <c r="P974" s="66">
        <v>3348.76</v>
      </c>
      <c r="Q974" t="s">
        <v>414</v>
      </c>
      <c r="R974" t="s">
        <v>419</v>
      </c>
      <c r="S974" t="e">
        <f>VLOOKUP(B974,中介结果明细表!$B$4:$E$6,8,FALSE)</f>
        <v>#N/A</v>
      </c>
    </row>
    <row r="975" hidden="1" spans="1:19">
      <c r="A975">
        <v>1235</v>
      </c>
      <c r="B975" s="67">
        <v>34000000186</v>
      </c>
      <c r="C975" t="s">
        <v>1290</v>
      </c>
      <c r="D975" t="s">
        <v>1291</v>
      </c>
      <c r="E975" t="s">
        <v>1290</v>
      </c>
      <c r="F975" t="s">
        <v>409</v>
      </c>
      <c r="G975" t="s">
        <v>664</v>
      </c>
      <c r="H975">
        <v>1</v>
      </c>
      <c r="I975" t="s">
        <v>411</v>
      </c>
      <c r="J975">
        <v>3020504</v>
      </c>
      <c r="K975" t="s">
        <v>433</v>
      </c>
      <c r="L975">
        <v>304000</v>
      </c>
      <c r="M975" t="s">
        <v>1255</v>
      </c>
      <c r="O975" s="66">
        <v>0</v>
      </c>
      <c r="P975" s="66">
        <v>0</v>
      </c>
      <c r="Q975" t="s">
        <v>434</v>
      </c>
      <c r="R975" t="s">
        <v>464</v>
      </c>
      <c r="S975" t="e">
        <f>VLOOKUP(B975,中介结果明细表!$B$4:$E$6,8,FALSE)</f>
        <v>#N/A</v>
      </c>
    </row>
    <row r="976" hidden="1" spans="1:19">
      <c r="A976">
        <v>1235</v>
      </c>
      <c r="B976" s="67">
        <v>34000000187</v>
      </c>
      <c r="C976" t="s">
        <v>1290</v>
      </c>
      <c r="D976" t="s">
        <v>1291</v>
      </c>
      <c r="E976" t="s">
        <v>1290</v>
      </c>
      <c r="F976" t="s">
        <v>409</v>
      </c>
      <c r="G976" t="s">
        <v>664</v>
      </c>
      <c r="H976">
        <v>1</v>
      </c>
      <c r="I976" t="s">
        <v>411</v>
      </c>
      <c r="J976">
        <v>3020504</v>
      </c>
      <c r="K976" t="s">
        <v>433</v>
      </c>
      <c r="L976">
        <v>304000</v>
      </c>
      <c r="M976" t="s">
        <v>1255</v>
      </c>
      <c r="O976" s="66">
        <v>0</v>
      </c>
      <c r="P976" s="66">
        <v>0</v>
      </c>
      <c r="Q976" t="s">
        <v>434</v>
      </c>
      <c r="R976" t="s">
        <v>435</v>
      </c>
      <c r="S976" t="e">
        <f>VLOOKUP(B976,中介结果明细表!$B$4:$E$6,8,FALSE)</f>
        <v>#N/A</v>
      </c>
    </row>
    <row r="977" hidden="1" spans="1:19">
      <c r="A977">
        <v>1235</v>
      </c>
      <c r="B977" s="67">
        <v>34000000188</v>
      </c>
      <c r="C977" t="s">
        <v>1486</v>
      </c>
      <c r="D977" t="s">
        <v>1487</v>
      </c>
      <c r="E977" t="s">
        <v>1486</v>
      </c>
      <c r="F977" t="s">
        <v>409</v>
      </c>
      <c r="G977" t="s">
        <v>1488</v>
      </c>
      <c r="H977">
        <v>1</v>
      </c>
      <c r="I977" t="s">
        <v>593</v>
      </c>
      <c r="J977">
        <v>30203010201</v>
      </c>
      <c r="K977" t="s">
        <v>433</v>
      </c>
      <c r="L977">
        <v>304000</v>
      </c>
      <c r="M977" t="s">
        <v>1255</v>
      </c>
      <c r="O977" s="66">
        <v>0</v>
      </c>
      <c r="P977" s="66">
        <v>0</v>
      </c>
      <c r="Q977" t="s">
        <v>434</v>
      </c>
      <c r="R977" t="s">
        <v>455</v>
      </c>
      <c r="S977" t="e">
        <f>VLOOKUP(B977,中介结果明细表!$B$4:$E$6,8,FALSE)</f>
        <v>#N/A</v>
      </c>
    </row>
    <row r="978" hidden="1" spans="1:19">
      <c r="A978">
        <v>1235</v>
      </c>
      <c r="B978" s="67">
        <v>34000000189</v>
      </c>
      <c r="C978" t="s">
        <v>1274</v>
      </c>
      <c r="D978" t="s">
        <v>1489</v>
      </c>
      <c r="E978" t="s">
        <v>1274</v>
      </c>
      <c r="F978" t="s">
        <v>409</v>
      </c>
      <c r="G978" t="s">
        <v>1490</v>
      </c>
      <c r="H978">
        <v>1</v>
      </c>
      <c r="I978" t="s">
        <v>411</v>
      </c>
      <c r="J978">
        <v>3020507</v>
      </c>
      <c r="K978" t="s">
        <v>433</v>
      </c>
      <c r="L978">
        <v>304000</v>
      </c>
      <c r="M978" t="s">
        <v>1255</v>
      </c>
      <c r="O978" s="66">
        <v>0</v>
      </c>
      <c r="P978" s="66">
        <v>0</v>
      </c>
      <c r="Q978" t="s">
        <v>434</v>
      </c>
      <c r="R978" t="s">
        <v>506</v>
      </c>
      <c r="S978" t="e">
        <f>VLOOKUP(B978,中介结果明细表!$B$4:$E$6,8,FALSE)</f>
        <v>#N/A</v>
      </c>
    </row>
    <row r="979" hidden="1" spans="1:19">
      <c r="A979">
        <v>1235</v>
      </c>
      <c r="B979" s="67">
        <v>34000000190</v>
      </c>
      <c r="C979" t="s">
        <v>1424</v>
      </c>
      <c r="D979" t="s">
        <v>1491</v>
      </c>
      <c r="E979" t="s">
        <v>1424</v>
      </c>
      <c r="F979" t="s">
        <v>409</v>
      </c>
      <c r="G979" t="s">
        <v>1488</v>
      </c>
      <c r="H979">
        <v>1</v>
      </c>
      <c r="I979" t="s">
        <v>640</v>
      </c>
      <c r="J979">
        <v>30202190101</v>
      </c>
      <c r="K979" t="s">
        <v>1492</v>
      </c>
      <c r="L979">
        <v>304000</v>
      </c>
      <c r="M979" t="s">
        <v>1255</v>
      </c>
      <c r="O979" s="66">
        <v>417407.36</v>
      </c>
      <c r="P979" s="66">
        <v>248335.12</v>
      </c>
      <c r="Q979" t="s">
        <v>414</v>
      </c>
      <c r="R979" t="s">
        <v>1043</v>
      </c>
      <c r="S979" t="e">
        <f>VLOOKUP(B979,中介结果明细表!$B$4:$E$6,8,FALSE)</f>
        <v>#N/A</v>
      </c>
    </row>
    <row r="980" hidden="1" spans="1:19">
      <c r="A980">
        <v>1235</v>
      </c>
      <c r="B980" s="67">
        <v>34000000191</v>
      </c>
      <c r="C980" t="s">
        <v>1424</v>
      </c>
      <c r="D980" t="s">
        <v>1493</v>
      </c>
      <c r="E980" t="s">
        <v>1424</v>
      </c>
      <c r="F980" t="s">
        <v>409</v>
      </c>
      <c r="G980" t="s">
        <v>1488</v>
      </c>
      <c r="H980">
        <v>1</v>
      </c>
      <c r="I980" t="s">
        <v>640</v>
      </c>
      <c r="J980">
        <v>30202190101</v>
      </c>
      <c r="K980" t="s">
        <v>433</v>
      </c>
      <c r="L980">
        <v>304000</v>
      </c>
      <c r="M980" t="s">
        <v>1255</v>
      </c>
      <c r="O980" s="66">
        <v>0</v>
      </c>
      <c r="P980" s="66">
        <v>0</v>
      </c>
      <c r="Q980" t="s">
        <v>434</v>
      </c>
      <c r="R980" t="s">
        <v>506</v>
      </c>
      <c r="S980" t="e">
        <f>VLOOKUP(B980,中介结果明细表!$B$4:$E$6,8,FALSE)</f>
        <v>#N/A</v>
      </c>
    </row>
    <row r="981" hidden="1" spans="1:19">
      <c r="A981">
        <v>1235</v>
      </c>
      <c r="B981" s="67">
        <v>34000000192</v>
      </c>
      <c r="C981" t="s">
        <v>1424</v>
      </c>
      <c r="D981" t="s">
        <v>1493</v>
      </c>
      <c r="E981" t="s">
        <v>1424</v>
      </c>
      <c r="F981" t="s">
        <v>409</v>
      </c>
      <c r="G981" t="s">
        <v>1488</v>
      </c>
      <c r="H981">
        <v>1</v>
      </c>
      <c r="I981" t="s">
        <v>640</v>
      </c>
      <c r="J981">
        <v>30202190101</v>
      </c>
      <c r="K981" t="s">
        <v>433</v>
      </c>
      <c r="L981">
        <v>304000</v>
      </c>
      <c r="M981" t="s">
        <v>1255</v>
      </c>
      <c r="O981" s="66">
        <v>0</v>
      </c>
      <c r="P981" s="66">
        <v>0</v>
      </c>
      <c r="Q981" t="s">
        <v>434</v>
      </c>
      <c r="R981" t="s">
        <v>506</v>
      </c>
      <c r="S981" t="e">
        <f>VLOOKUP(B981,中介结果明细表!$B$4:$E$6,8,FALSE)</f>
        <v>#N/A</v>
      </c>
    </row>
    <row r="982" hidden="1" spans="1:19">
      <c r="A982">
        <v>1235</v>
      </c>
      <c r="B982" s="67">
        <v>34000000193</v>
      </c>
      <c r="C982" t="s">
        <v>1494</v>
      </c>
      <c r="D982" t="s">
        <v>1495</v>
      </c>
      <c r="E982" t="s">
        <v>1494</v>
      </c>
      <c r="F982" t="s">
        <v>409</v>
      </c>
      <c r="G982" t="s">
        <v>1496</v>
      </c>
      <c r="H982">
        <v>1</v>
      </c>
      <c r="I982" t="s">
        <v>472</v>
      </c>
      <c r="J982">
        <v>302020401</v>
      </c>
      <c r="K982" t="s">
        <v>433</v>
      </c>
      <c r="L982">
        <v>304000</v>
      </c>
      <c r="M982" t="s">
        <v>1255</v>
      </c>
      <c r="O982" s="66">
        <v>0</v>
      </c>
      <c r="P982" s="66">
        <v>0</v>
      </c>
      <c r="Q982" t="s">
        <v>434</v>
      </c>
      <c r="R982" t="s">
        <v>455</v>
      </c>
      <c r="S982" t="e">
        <f>VLOOKUP(B982,中介结果明细表!$B$4:$E$6,8,FALSE)</f>
        <v>#N/A</v>
      </c>
    </row>
    <row r="983" hidden="1" spans="1:19">
      <c r="A983">
        <v>1235</v>
      </c>
      <c r="B983" s="67">
        <v>34000000194</v>
      </c>
      <c r="C983" t="s">
        <v>1424</v>
      </c>
      <c r="D983" t="s">
        <v>1497</v>
      </c>
      <c r="E983" t="s">
        <v>1424</v>
      </c>
      <c r="F983" t="s">
        <v>409</v>
      </c>
      <c r="G983" t="s">
        <v>1498</v>
      </c>
      <c r="H983">
        <v>1</v>
      </c>
      <c r="I983" t="s">
        <v>640</v>
      </c>
      <c r="J983">
        <v>30202190101</v>
      </c>
      <c r="K983" t="s">
        <v>433</v>
      </c>
      <c r="L983">
        <v>304000</v>
      </c>
      <c r="M983" t="s">
        <v>1255</v>
      </c>
      <c r="O983" s="66">
        <v>0</v>
      </c>
      <c r="P983" s="66">
        <v>0</v>
      </c>
      <c r="Q983" t="s">
        <v>414</v>
      </c>
      <c r="R983" t="s">
        <v>506</v>
      </c>
      <c r="S983" t="e">
        <f>VLOOKUP(B983,中介结果明细表!$B$4:$E$6,8,FALSE)</f>
        <v>#N/A</v>
      </c>
    </row>
    <row r="984" hidden="1" spans="1:19">
      <c r="A984">
        <v>1235</v>
      </c>
      <c r="B984" s="67">
        <v>34000000195</v>
      </c>
      <c r="C984" t="s">
        <v>704</v>
      </c>
      <c r="D984" t="s">
        <v>705</v>
      </c>
      <c r="E984" t="s">
        <v>704</v>
      </c>
      <c r="F984" t="s">
        <v>409</v>
      </c>
      <c r="G984" t="s">
        <v>459</v>
      </c>
      <c r="H984">
        <v>1</v>
      </c>
      <c r="I984" t="s">
        <v>593</v>
      </c>
      <c r="J984">
        <v>3020503</v>
      </c>
      <c r="K984" t="s">
        <v>433</v>
      </c>
      <c r="L984">
        <v>304000</v>
      </c>
      <c r="M984" t="s">
        <v>1255</v>
      </c>
      <c r="O984" s="66">
        <v>0</v>
      </c>
      <c r="P984" s="66">
        <v>0</v>
      </c>
      <c r="Q984" t="s">
        <v>434</v>
      </c>
      <c r="R984" t="s">
        <v>455</v>
      </c>
      <c r="S984" t="e">
        <f>VLOOKUP(B984,中介结果明细表!$B$4:$E$6,8,FALSE)</f>
        <v>#N/A</v>
      </c>
    </row>
    <row r="985" hidden="1" spans="1:19">
      <c r="A985">
        <v>1235</v>
      </c>
      <c r="B985" s="67">
        <v>34000000196</v>
      </c>
      <c r="C985" t="s">
        <v>710</v>
      </c>
      <c r="D985" t="s">
        <v>1499</v>
      </c>
      <c r="E985" t="s">
        <v>710</v>
      </c>
      <c r="F985" t="s">
        <v>409</v>
      </c>
      <c r="G985" t="s">
        <v>459</v>
      </c>
      <c r="H985">
        <v>1</v>
      </c>
      <c r="I985" t="s">
        <v>593</v>
      </c>
      <c r="J985">
        <v>3020501</v>
      </c>
      <c r="K985" t="s">
        <v>433</v>
      </c>
      <c r="L985">
        <v>304000</v>
      </c>
      <c r="M985" t="s">
        <v>1255</v>
      </c>
      <c r="O985" s="66">
        <v>0</v>
      </c>
      <c r="P985" s="66">
        <v>0</v>
      </c>
      <c r="Q985" t="s">
        <v>434</v>
      </c>
      <c r="R985" t="s">
        <v>478</v>
      </c>
      <c r="S985" t="e">
        <f>VLOOKUP(B985,中介结果明细表!$B$4:$E$6,8,FALSE)</f>
        <v>#N/A</v>
      </c>
    </row>
    <row r="986" hidden="1" spans="1:19">
      <c r="A986">
        <v>1235</v>
      </c>
      <c r="B986" s="67">
        <v>34000000197</v>
      </c>
      <c r="C986" t="s">
        <v>710</v>
      </c>
      <c r="D986" t="s">
        <v>1500</v>
      </c>
      <c r="E986" t="s">
        <v>710</v>
      </c>
      <c r="F986" t="s">
        <v>409</v>
      </c>
      <c r="G986" t="s">
        <v>459</v>
      </c>
      <c r="H986">
        <v>1</v>
      </c>
      <c r="I986" t="s">
        <v>593</v>
      </c>
      <c r="J986">
        <v>3020501</v>
      </c>
      <c r="K986" t="s">
        <v>433</v>
      </c>
      <c r="L986">
        <v>304000</v>
      </c>
      <c r="M986" t="s">
        <v>1255</v>
      </c>
      <c r="O986" s="66">
        <v>0</v>
      </c>
      <c r="P986" s="66">
        <v>0</v>
      </c>
      <c r="Q986" t="s">
        <v>434</v>
      </c>
      <c r="R986" t="s">
        <v>485</v>
      </c>
      <c r="S986" t="e">
        <f>VLOOKUP(B986,中介结果明细表!$B$4:$E$6,8,FALSE)</f>
        <v>#N/A</v>
      </c>
    </row>
    <row r="987" hidden="1" spans="1:19">
      <c r="A987">
        <v>1235</v>
      </c>
      <c r="B987" s="67">
        <v>34000000198</v>
      </c>
      <c r="C987" t="s">
        <v>1424</v>
      </c>
      <c r="D987" t="s">
        <v>1501</v>
      </c>
      <c r="E987" t="s">
        <v>1424</v>
      </c>
      <c r="F987" t="s">
        <v>409</v>
      </c>
      <c r="G987" t="s">
        <v>459</v>
      </c>
      <c r="H987">
        <v>1</v>
      </c>
      <c r="I987" t="s">
        <v>640</v>
      </c>
      <c r="J987">
        <v>30202190101</v>
      </c>
      <c r="K987" t="s">
        <v>433</v>
      </c>
      <c r="L987">
        <v>304000</v>
      </c>
      <c r="M987" t="s">
        <v>1255</v>
      </c>
      <c r="O987" s="66">
        <v>0</v>
      </c>
      <c r="P987" s="66">
        <v>0</v>
      </c>
      <c r="Q987" t="s">
        <v>434</v>
      </c>
      <c r="R987" t="s">
        <v>506</v>
      </c>
      <c r="S987" t="e">
        <f>VLOOKUP(B987,中介结果明细表!$B$4:$E$6,8,FALSE)</f>
        <v>#N/A</v>
      </c>
    </row>
    <row r="988" hidden="1" spans="1:19">
      <c r="A988">
        <v>1235</v>
      </c>
      <c r="B988" s="67">
        <v>34000000199</v>
      </c>
      <c r="C988" t="s">
        <v>1502</v>
      </c>
      <c r="E988" t="s">
        <v>1502</v>
      </c>
      <c r="F988" t="s">
        <v>409</v>
      </c>
      <c r="G988" t="s">
        <v>1503</v>
      </c>
      <c r="H988">
        <v>1</v>
      </c>
      <c r="I988" t="s">
        <v>640</v>
      </c>
      <c r="J988">
        <v>30202190101</v>
      </c>
      <c r="K988" t="s">
        <v>433</v>
      </c>
      <c r="L988">
        <v>304000</v>
      </c>
      <c r="M988" t="s">
        <v>1255</v>
      </c>
      <c r="O988" s="66">
        <v>0</v>
      </c>
      <c r="P988" s="66">
        <v>0</v>
      </c>
      <c r="Q988" t="s">
        <v>434</v>
      </c>
      <c r="R988" t="s">
        <v>506</v>
      </c>
      <c r="S988" t="e">
        <f>VLOOKUP(B988,中介结果明细表!$B$4:$E$6,8,FALSE)</f>
        <v>#N/A</v>
      </c>
    </row>
    <row r="989" hidden="1" spans="1:19">
      <c r="A989">
        <v>1235</v>
      </c>
      <c r="B989" s="67">
        <v>34000000200</v>
      </c>
      <c r="C989" t="s">
        <v>704</v>
      </c>
      <c r="D989" t="s">
        <v>1353</v>
      </c>
      <c r="E989" t="s">
        <v>704</v>
      </c>
      <c r="F989" t="s">
        <v>409</v>
      </c>
      <c r="G989" t="s">
        <v>462</v>
      </c>
      <c r="H989">
        <v>1</v>
      </c>
      <c r="I989" t="s">
        <v>593</v>
      </c>
      <c r="J989">
        <v>3020503</v>
      </c>
      <c r="K989" t="s">
        <v>433</v>
      </c>
      <c r="L989">
        <v>304000</v>
      </c>
      <c r="M989" t="s">
        <v>1255</v>
      </c>
      <c r="O989" s="66">
        <v>0</v>
      </c>
      <c r="P989" s="66">
        <v>0</v>
      </c>
      <c r="Q989" t="s">
        <v>434</v>
      </c>
      <c r="R989" t="s">
        <v>506</v>
      </c>
      <c r="S989" t="e">
        <f>VLOOKUP(B989,中介结果明细表!$B$4:$E$6,8,FALSE)</f>
        <v>#N/A</v>
      </c>
    </row>
    <row r="990" hidden="1" spans="1:19">
      <c r="A990">
        <v>1235</v>
      </c>
      <c r="B990" s="67">
        <v>34000000201</v>
      </c>
      <c r="C990" t="s">
        <v>252</v>
      </c>
      <c r="D990" t="s">
        <v>1504</v>
      </c>
      <c r="E990" t="s">
        <v>252</v>
      </c>
      <c r="F990" t="s">
        <v>409</v>
      </c>
      <c r="G990" t="s">
        <v>462</v>
      </c>
      <c r="H990">
        <v>1</v>
      </c>
      <c r="I990" t="s">
        <v>593</v>
      </c>
      <c r="J990">
        <v>3020503</v>
      </c>
      <c r="K990" t="s">
        <v>433</v>
      </c>
      <c r="L990">
        <v>304000</v>
      </c>
      <c r="M990" t="s">
        <v>1255</v>
      </c>
      <c r="O990" s="66">
        <v>0</v>
      </c>
      <c r="P990" s="66">
        <v>0</v>
      </c>
      <c r="Q990" t="s">
        <v>434</v>
      </c>
      <c r="R990" t="s">
        <v>455</v>
      </c>
      <c r="S990" t="e">
        <f>VLOOKUP(B990,中介结果明细表!$B$4:$E$6,8,FALSE)</f>
        <v>#N/A</v>
      </c>
    </row>
    <row r="991" hidden="1" spans="1:19">
      <c r="A991">
        <v>1235</v>
      </c>
      <c r="B991" s="67">
        <v>34000000202</v>
      </c>
      <c r="C991" t="s">
        <v>1256</v>
      </c>
      <c r="D991" t="s">
        <v>713</v>
      </c>
      <c r="E991" t="s">
        <v>1256</v>
      </c>
      <c r="F991" t="s">
        <v>409</v>
      </c>
      <c r="G991" t="s">
        <v>462</v>
      </c>
      <c r="H991">
        <v>1</v>
      </c>
      <c r="I991" t="s">
        <v>593</v>
      </c>
      <c r="J991">
        <v>3020503</v>
      </c>
      <c r="K991" t="s">
        <v>433</v>
      </c>
      <c r="L991">
        <v>304000</v>
      </c>
      <c r="M991" t="s">
        <v>1255</v>
      </c>
      <c r="O991" s="66">
        <v>0</v>
      </c>
      <c r="P991" s="66">
        <v>0</v>
      </c>
      <c r="Q991" t="s">
        <v>434</v>
      </c>
      <c r="R991" t="s">
        <v>464</v>
      </c>
      <c r="S991" t="e">
        <f>VLOOKUP(B991,中介结果明细表!$B$4:$E$6,8,FALSE)</f>
        <v>#N/A</v>
      </c>
    </row>
    <row r="992" hidden="1" spans="1:19">
      <c r="A992">
        <v>1235</v>
      </c>
      <c r="B992" s="67">
        <v>34000000203</v>
      </c>
      <c r="C992" t="s">
        <v>1256</v>
      </c>
      <c r="D992" t="s">
        <v>1353</v>
      </c>
      <c r="E992" t="s">
        <v>1256</v>
      </c>
      <c r="F992" t="s">
        <v>409</v>
      </c>
      <c r="G992" t="s">
        <v>462</v>
      </c>
      <c r="H992">
        <v>1</v>
      </c>
      <c r="I992" t="s">
        <v>593</v>
      </c>
      <c r="J992">
        <v>3020503</v>
      </c>
      <c r="K992" t="s">
        <v>433</v>
      </c>
      <c r="L992">
        <v>304000</v>
      </c>
      <c r="M992" t="s">
        <v>1255</v>
      </c>
      <c r="O992" s="66">
        <v>0</v>
      </c>
      <c r="P992" s="66">
        <v>0</v>
      </c>
      <c r="Q992" t="s">
        <v>434</v>
      </c>
      <c r="R992" t="s">
        <v>455</v>
      </c>
      <c r="S992" t="e">
        <f>VLOOKUP(B992,中介结果明细表!$B$4:$E$6,8,FALSE)</f>
        <v>#N/A</v>
      </c>
    </row>
    <row r="993" hidden="1" spans="1:19">
      <c r="A993">
        <v>1235</v>
      </c>
      <c r="B993" s="67">
        <v>34000000204</v>
      </c>
      <c r="C993" t="s">
        <v>1505</v>
      </c>
      <c r="D993" t="s">
        <v>1506</v>
      </c>
      <c r="E993" t="s">
        <v>1505</v>
      </c>
      <c r="F993" t="s">
        <v>409</v>
      </c>
      <c r="G993" t="s">
        <v>462</v>
      </c>
      <c r="H993">
        <v>1</v>
      </c>
      <c r="I993" t="s">
        <v>593</v>
      </c>
      <c r="J993">
        <v>30202070105</v>
      </c>
      <c r="K993" t="s">
        <v>433</v>
      </c>
      <c r="L993">
        <v>304000</v>
      </c>
      <c r="M993" t="s">
        <v>1255</v>
      </c>
      <c r="O993" s="66">
        <v>0</v>
      </c>
      <c r="P993" s="66">
        <v>0</v>
      </c>
      <c r="Q993" t="s">
        <v>434</v>
      </c>
      <c r="R993" t="s">
        <v>455</v>
      </c>
      <c r="S993" t="e">
        <f>VLOOKUP(B993,中介结果明细表!$B$4:$E$6,8,FALSE)</f>
        <v>#N/A</v>
      </c>
    </row>
    <row r="994" hidden="1" spans="1:19">
      <c r="A994">
        <v>1235</v>
      </c>
      <c r="B994" s="67">
        <v>34000000205</v>
      </c>
      <c r="C994" t="s">
        <v>1505</v>
      </c>
      <c r="D994" t="s">
        <v>1507</v>
      </c>
      <c r="E994" t="s">
        <v>1505</v>
      </c>
      <c r="F994" t="s">
        <v>409</v>
      </c>
      <c r="G994" t="s">
        <v>462</v>
      </c>
      <c r="H994">
        <v>1</v>
      </c>
      <c r="I994" t="s">
        <v>593</v>
      </c>
      <c r="J994">
        <v>30202070105</v>
      </c>
      <c r="K994" t="s">
        <v>433</v>
      </c>
      <c r="L994">
        <v>304000</v>
      </c>
      <c r="M994" t="s">
        <v>1255</v>
      </c>
      <c r="O994" s="66">
        <v>0</v>
      </c>
      <c r="P994" s="66">
        <v>0</v>
      </c>
      <c r="Q994" t="s">
        <v>434</v>
      </c>
      <c r="R994" t="s">
        <v>464</v>
      </c>
      <c r="S994" t="e">
        <f>VLOOKUP(B994,中介结果明细表!$B$4:$E$6,8,FALSE)</f>
        <v>#N/A</v>
      </c>
    </row>
    <row r="995" hidden="1" spans="1:19">
      <c r="A995">
        <v>1235</v>
      </c>
      <c r="B995" s="67">
        <v>34000000206</v>
      </c>
      <c r="C995" t="s">
        <v>1505</v>
      </c>
      <c r="D995" t="s">
        <v>1506</v>
      </c>
      <c r="E995" t="s">
        <v>1505</v>
      </c>
      <c r="F995" t="s">
        <v>409</v>
      </c>
      <c r="G995" t="s">
        <v>462</v>
      </c>
      <c r="H995">
        <v>1</v>
      </c>
      <c r="I995" t="s">
        <v>593</v>
      </c>
      <c r="J995">
        <v>30202070105</v>
      </c>
      <c r="K995" t="s">
        <v>1508</v>
      </c>
      <c r="L995">
        <v>304000</v>
      </c>
      <c r="M995" t="s">
        <v>1255</v>
      </c>
      <c r="O995" s="66">
        <v>74000</v>
      </c>
      <c r="P995" s="66">
        <v>23583.19</v>
      </c>
      <c r="Q995" t="s">
        <v>414</v>
      </c>
      <c r="R995" t="s">
        <v>424</v>
      </c>
      <c r="S995" t="e">
        <f>VLOOKUP(B995,中介结果明细表!$B$4:$E$6,8,FALSE)</f>
        <v>#N/A</v>
      </c>
    </row>
    <row r="996" hidden="1" spans="1:19">
      <c r="A996">
        <v>1235</v>
      </c>
      <c r="B996" s="67">
        <v>34000000207</v>
      </c>
      <c r="C996" t="s">
        <v>1429</v>
      </c>
      <c r="D996" t="s">
        <v>1509</v>
      </c>
      <c r="E996" t="s">
        <v>1510</v>
      </c>
      <c r="F996" t="s">
        <v>409</v>
      </c>
      <c r="G996" t="s">
        <v>462</v>
      </c>
      <c r="H996">
        <v>1</v>
      </c>
      <c r="I996" t="s">
        <v>411</v>
      </c>
      <c r="J996">
        <v>302020108</v>
      </c>
      <c r="K996" t="s">
        <v>1432</v>
      </c>
      <c r="L996">
        <v>304000</v>
      </c>
      <c r="M996" t="s">
        <v>1255</v>
      </c>
      <c r="O996" s="66">
        <v>0</v>
      </c>
      <c r="P996" s="66">
        <v>0</v>
      </c>
      <c r="Q996" t="s">
        <v>434</v>
      </c>
      <c r="R996" t="s">
        <v>437</v>
      </c>
      <c r="S996" t="e">
        <f>VLOOKUP(B996,中介结果明细表!$B$4:$E$6,8,FALSE)</f>
        <v>#N/A</v>
      </c>
    </row>
    <row r="997" hidden="1" spans="1:19">
      <c r="A997">
        <v>1235</v>
      </c>
      <c r="B997" s="67">
        <v>34000000208</v>
      </c>
      <c r="C997" t="s">
        <v>1274</v>
      </c>
      <c r="D997" t="s">
        <v>1511</v>
      </c>
      <c r="E997" t="s">
        <v>1274</v>
      </c>
      <c r="F997" t="s">
        <v>409</v>
      </c>
      <c r="G997" t="s">
        <v>462</v>
      </c>
      <c r="H997">
        <v>1</v>
      </c>
      <c r="I997" t="s">
        <v>593</v>
      </c>
      <c r="J997">
        <v>3020507</v>
      </c>
      <c r="K997" t="s">
        <v>696</v>
      </c>
      <c r="L997">
        <v>304000</v>
      </c>
      <c r="M997" t="s">
        <v>1255</v>
      </c>
      <c r="O997" s="66">
        <v>67521.37</v>
      </c>
      <c r="P997" s="66">
        <v>21518.2</v>
      </c>
      <c r="Q997" t="s">
        <v>414</v>
      </c>
      <c r="R997" t="s">
        <v>424</v>
      </c>
      <c r="S997" t="e">
        <f>VLOOKUP(B997,中介结果明细表!$B$4:$E$6,8,FALSE)</f>
        <v>#N/A</v>
      </c>
    </row>
    <row r="998" hidden="1" spans="1:19">
      <c r="A998">
        <v>1235</v>
      </c>
      <c r="B998" s="67">
        <v>34000000209</v>
      </c>
      <c r="C998" t="s">
        <v>1429</v>
      </c>
      <c r="D998" t="s">
        <v>1512</v>
      </c>
      <c r="E998" t="s">
        <v>1263</v>
      </c>
      <c r="F998" t="s">
        <v>409</v>
      </c>
      <c r="G998" t="s">
        <v>462</v>
      </c>
      <c r="H998">
        <v>1</v>
      </c>
      <c r="I998" t="s">
        <v>411</v>
      </c>
      <c r="J998">
        <v>302020108</v>
      </c>
      <c r="K998" t="s">
        <v>1492</v>
      </c>
      <c r="L998">
        <v>304000</v>
      </c>
      <c r="M998" t="s">
        <v>1255</v>
      </c>
      <c r="O998" s="66">
        <v>0</v>
      </c>
      <c r="P998" s="66">
        <v>0</v>
      </c>
      <c r="Q998" t="s">
        <v>434</v>
      </c>
      <c r="R998" t="s">
        <v>464</v>
      </c>
      <c r="S998" t="e">
        <f>VLOOKUP(B998,中介结果明细表!$B$4:$E$6,8,FALSE)</f>
        <v>#N/A</v>
      </c>
    </row>
    <row r="999" hidden="1" spans="1:19">
      <c r="A999">
        <v>1235</v>
      </c>
      <c r="B999" s="67">
        <v>34000000210</v>
      </c>
      <c r="C999" t="s">
        <v>704</v>
      </c>
      <c r="D999" t="s">
        <v>1353</v>
      </c>
      <c r="E999" t="s">
        <v>704</v>
      </c>
      <c r="F999" t="s">
        <v>409</v>
      </c>
      <c r="G999" t="s">
        <v>462</v>
      </c>
      <c r="H999">
        <v>1</v>
      </c>
      <c r="I999" t="s">
        <v>593</v>
      </c>
      <c r="J999">
        <v>3020503</v>
      </c>
      <c r="K999" t="s">
        <v>433</v>
      </c>
      <c r="L999">
        <v>304000</v>
      </c>
      <c r="M999" t="s">
        <v>1255</v>
      </c>
      <c r="O999" s="66">
        <v>0</v>
      </c>
      <c r="P999" s="66">
        <v>0</v>
      </c>
      <c r="Q999" t="s">
        <v>434</v>
      </c>
      <c r="R999" t="s">
        <v>464</v>
      </c>
      <c r="S999" t="e">
        <f>VLOOKUP(B999,中介结果明细表!$B$4:$E$6,8,FALSE)</f>
        <v>#N/A</v>
      </c>
    </row>
    <row r="1000" hidden="1" spans="1:19">
      <c r="A1000">
        <v>1235</v>
      </c>
      <c r="B1000" s="67">
        <v>34000000211</v>
      </c>
      <c r="C1000" t="s">
        <v>704</v>
      </c>
      <c r="D1000" t="s">
        <v>1353</v>
      </c>
      <c r="E1000" t="s">
        <v>704</v>
      </c>
      <c r="F1000" t="s">
        <v>409</v>
      </c>
      <c r="G1000" t="s">
        <v>462</v>
      </c>
      <c r="H1000">
        <v>1</v>
      </c>
      <c r="I1000" t="s">
        <v>593</v>
      </c>
      <c r="J1000">
        <v>3020503</v>
      </c>
      <c r="K1000" t="s">
        <v>433</v>
      </c>
      <c r="L1000">
        <v>304000</v>
      </c>
      <c r="M1000" t="s">
        <v>1255</v>
      </c>
      <c r="O1000" s="66">
        <v>0</v>
      </c>
      <c r="P1000" s="66">
        <v>0</v>
      </c>
      <c r="Q1000" t="s">
        <v>434</v>
      </c>
      <c r="R1000" t="s">
        <v>464</v>
      </c>
      <c r="S1000" t="e">
        <f>VLOOKUP(B1000,中介结果明细表!$B$4:$E$6,8,FALSE)</f>
        <v>#N/A</v>
      </c>
    </row>
    <row r="1001" hidden="1" spans="1:19">
      <c r="A1001">
        <v>1235</v>
      </c>
      <c r="B1001" s="67">
        <v>34000000212</v>
      </c>
      <c r="C1001" t="s">
        <v>704</v>
      </c>
      <c r="D1001" t="s">
        <v>1353</v>
      </c>
      <c r="E1001" t="s">
        <v>704</v>
      </c>
      <c r="F1001" t="s">
        <v>409</v>
      </c>
      <c r="G1001" t="s">
        <v>462</v>
      </c>
      <c r="H1001">
        <v>1</v>
      </c>
      <c r="I1001" t="s">
        <v>593</v>
      </c>
      <c r="J1001">
        <v>3020503</v>
      </c>
      <c r="K1001" t="s">
        <v>433</v>
      </c>
      <c r="L1001">
        <v>304000</v>
      </c>
      <c r="M1001" t="s">
        <v>1255</v>
      </c>
      <c r="O1001" s="66">
        <v>0</v>
      </c>
      <c r="P1001" s="66">
        <v>0</v>
      </c>
      <c r="Q1001" t="s">
        <v>434</v>
      </c>
      <c r="R1001" t="s">
        <v>464</v>
      </c>
      <c r="S1001" t="e">
        <f>VLOOKUP(B1001,中介结果明细表!$B$4:$E$6,8,FALSE)</f>
        <v>#N/A</v>
      </c>
    </row>
    <row r="1002" hidden="1" spans="1:19">
      <c r="A1002">
        <v>1235</v>
      </c>
      <c r="B1002" s="67">
        <v>34000000213</v>
      </c>
      <c r="C1002" t="s">
        <v>1299</v>
      </c>
      <c r="D1002" t="s">
        <v>1412</v>
      </c>
      <c r="E1002" t="s">
        <v>1299</v>
      </c>
      <c r="F1002" t="s">
        <v>409</v>
      </c>
      <c r="G1002" t="s">
        <v>462</v>
      </c>
      <c r="H1002">
        <v>1</v>
      </c>
      <c r="I1002" t="s">
        <v>593</v>
      </c>
      <c r="J1002">
        <v>3020501</v>
      </c>
      <c r="K1002" t="s">
        <v>433</v>
      </c>
      <c r="L1002">
        <v>304000</v>
      </c>
      <c r="M1002" t="s">
        <v>1255</v>
      </c>
      <c r="O1002" s="66">
        <v>0</v>
      </c>
      <c r="P1002" s="66">
        <v>0</v>
      </c>
      <c r="Q1002" t="s">
        <v>434</v>
      </c>
      <c r="R1002" t="s">
        <v>464</v>
      </c>
      <c r="S1002" t="e">
        <f>VLOOKUP(B1002,中介结果明细表!$B$4:$E$6,8,FALSE)</f>
        <v>#N/A</v>
      </c>
    </row>
    <row r="1003" hidden="1" spans="1:19">
      <c r="A1003">
        <v>1235</v>
      </c>
      <c r="B1003" s="67">
        <v>34000000214</v>
      </c>
      <c r="C1003" t="s">
        <v>1299</v>
      </c>
      <c r="D1003" t="s">
        <v>1412</v>
      </c>
      <c r="E1003" t="s">
        <v>1299</v>
      </c>
      <c r="F1003" t="s">
        <v>409</v>
      </c>
      <c r="G1003" t="s">
        <v>462</v>
      </c>
      <c r="H1003">
        <v>1</v>
      </c>
      <c r="I1003" t="s">
        <v>593</v>
      </c>
      <c r="J1003">
        <v>3020501</v>
      </c>
      <c r="K1003" t="s">
        <v>433</v>
      </c>
      <c r="L1003">
        <v>304000</v>
      </c>
      <c r="M1003" t="s">
        <v>1255</v>
      </c>
      <c r="O1003" s="66">
        <v>0</v>
      </c>
      <c r="P1003" s="66">
        <v>0</v>
      </c>
      <c r="Q1003" t="s">
        <v>434</v>
      </c>
      <c r="R1003" t="s">
        <v>464</v>
      </c>
      <c r="S1003" t="e">
        <f>VLOOKUP(B1003,中介结果明细表!$B$4:$E$6,8,FALSE)</f>
        <v>#N/A</v>
      </c>
    </row>
    <row r="1004" hidden="1" spans="1:19">
      <c r="A1004">
        <v>1235</v>
      </c>
      <c r="B1004" s="67">
        <v>34000000215</v>
      </c>
      <c r="C1004" t="s">
        <v>1299</v>
      </c>
      <c r="D1004" t="s">
        <v>1412</v>
      </c>
      <c r="E1004" t="s">
        <v>1299</v>
      </c>
      <c r="F1004" t="s">
        <v>409</v>
      </c>
      <c r="G1004" t="s">
        <v>462</v>
      </c>
      <c r="H1004">
        <v>1</v>
      </c>
      <c r="I1004" t="s">
        <v>593</v>
      </c>
      <c r="J1004">
        <v>3020501</v>
      </c>
      <c r="K1004" t="s">
        <v>433</v>
      </c>
      <c r="L1004">
        <v>304000</v>
      </c>
      <c r="M1004" t="s">
        <v>1255</v>
      </c>
      <c r="O1004" s="66">
        <v>0</v>
      </c>
      <c r="P1004" s="66">
        <v>0</v>
      </c>
      <c r="Q1004" t="s">
        <v>434</v>
      </c>
      <c r="R1004" t="s">
        <v>464</v>
      </c>
      <c r="S1004" t="e">
        <f>VLOOKUP(B1004,中介结果明细表!$B$4:$E$6,8,FALSE)</f>
        <v>#N/A</v>
      </c>
    </row>
    <row r="1005" hidden="1" spans="1:19">
      <c r="A1005">
        <v>1235</v>
      </c>
      <c r="B1005" s="67">
        <v>34000000216</v>
      </c>
      <c r="C1005" t="s">
        <v>1299</v>
      </c>
      <c r="D1005" t="s">
        <v>1412</v>
      </c>
      <c r="E1005" t="s">
        <v>1299</v>
      </c>
      <c r="F1005" t="s">
        <v>409</v>
      </c>
      <c r="G1005" t="s">
        <v>462</v>
      </c>
      <c r="H1005">
        <v>1</v>
      </c>
      <c r="I1005" t="s">
        <v>593</v>
      </c>
      <c r="J1005">
        <v>3020501</v>
      </c>
      <c r="K1005" t="s">
        <v>433</v>
      </c>
      <c r="L1005">
        <v>304000</v>
      </c>
      <c r="M1005" t="s">
        <v>1255</v>
      </c>
      <c r="O1005" s="66">
        <v>0</v>
      </c>
      <c r="P1005" s="66">
        <v>0</v>
      </c>
      <c r="Q1005" t="s">
        <v>434</v>
      </c>
      <c r="R1005" t="s">
        <v>464</v>
      </c>
      <c r="S1005" t="e">
        <f>VLOOKUP(B1005,中介结果明细表!$B$4:$E$6,8,FALSE)</f>
        <v>#N/A</v>
      </c>
    </row>
    <row r="1006" hidden="1" spans="1:19">
      <c r="A1006">
        <v>1235</v>
      </c>
      <c r="B1006" s="67">
        <v>34000000217</v>
      </c>
      <c r="C1006" t="s">
        <v>1299</v>
      </c>
      <c r="D1006" t="s">
        <v>1412</v>
      </c>
      <c r="E1006" t="s">
        <v>1299</v>
      </c>
      <c r="F1006" t="s">
        <v>409</v>
      </c>
      <c r="G1006" t="s">
        <v>462</v>
      </c>
      <c r="H1006">
        <v>1</v>
      </c>
      <c r="I1006" t="s">
        <v>593</v>
      </c>
      <c r="J1006">
        <v>3020501</v>
      </c>
      <c r="K1006" t="s">
        <v>433</v>
      </c>
      <c r="L1006">
        <v>304000</v>
      </c>
      <c r="M1006" t="s">
        <v>1255</v>
      </c>
      <c r="O1006" s="66">
        <v>0</v>
      </c>
      <c r="P1006" s="66">
        <v>0</v>
      </c>
      <c r="Q1006" t="s">
        <v>434</v>
      </c>
      <c r="R1006" t="s">
        <v>455</v>
      </c>
      <c r="S1006" t="e">
        <f>VLOOKUP(B1006,中介结果明细表!$B$4:$E$6,8,FALSE)</f>
        <v>#N/A</v>
      </c>
    </row>
    <row r="1007" hidden="1" spans="1:19">
      <c r="A1007">
        <v>1235</v>
      </c>
      <c r="B1007" s="67">
        <v>34000000218</v>
      </c>
      <c r="C1007" t="s">
        <v>1299</v>
      </c>
      <c r="D1007" t="s">
        <v>1412</v>
      </c>
      <c r="E1007" t="s">
        <v>1299</v>
      </c>
      <c r="F1007" t="s">
        <v>409</v>
      </c>
      <c r="G1007" t="s">
        <v>462</v>
      </c>
      <c r="H1007">
        <v>1</v>
      </c>
      <c r="I1007" t="s">
        <v>593</v>
      </c>
      <c r="J1007">
        <v>3020501</v>
      </c>
      <c r="K1007" t="s">
        <v>433</v>
      </c>
      <c r="L1007">
        <v>304000</v>
      </c>
      <c r="M1007" t="s">
        <v>1255</v>
      </c>
      <c r="O1007" s="66">
        <v>0</v>
      </c>
      <c r="P1007" s="66">
        <v>0</v>
      </c>
      <c r="Q1007" t="s">
        <v>434</v>
      </c>
      <c r="R1007" t="s">
        <v>464</v>
      </c>
      <c r="S1007" t="e">
        <f>VLOOKUP(B1007,中介结果明细表!$B$4:$E$6,8,FALSE)</f>
        <v>#N/A</v>
      </c>
    </row>
    <row r="1008" hidden="1" spans="1:19">
      <c r="A1008">
        <v>1235</v>
      </c>
      <c r="B1008" s="67">
        <v>34000000219</v>
      </c>
      <c r="C1008" t="s">
        <v>1299</v>
      </c>
      <c r="D1008" t="s">
        <v>1412</v>
      </c>
      <c r="E1008" t="s">
        <v>1299</v>
      </c>
      <c r="F1008" t="s">
        <v>409</v>
      </c>
      <c r="G1008" t="s">
        <v>462</v>
      </c>
      <c r="H1008">
        <v>1</v>
      </c>
      <c r="I1008" t="s">
        <v>593</v>
      </c>
      <c r="J1008">
        <v>3020501</v>
      </c>
      <c r="K1008" t="s">
        <v>433</v>
      </c>
      <c r="L1008">
        <v>304000</v>
      </c>
      <c r="M1008" t="s">
        <v>1255</v>
      </c>
      <c r="O1008" s="66">
        <v>0</v>
      </c>
      <c r="P1008" s="66">
        <v>0</v>
      </c>
      <c r="Q1008" t="s">
        <v>434</v>
      </c>
      <c r="R1008" t="s">
        <v>464</v>
      </c>
      <c r="S1008" t="e">
        <f>VLOOKUP(B1008,中介结果明细表!$B$4:$E$6,8,FALSE)</f>
        <v>#N/A</v>
      </c>
    </row>
    <row r="1009" hidden="1" spans="1:19">
      <c r="A1009">
        <v>1235</v>
      </c>
      <c r="B1009" s="67">
        <v>34000000220</v>
      </c>
      <c r="C1009" t="s">
        <v>252</v>
      </c>
      <c r="D1009" t="s">
        <v>1513</v>
      </c>
      <c r="E1009" t="s">
        <v>252</v>
      </c>
      <c r="F1009" t="s">
        <v>409</v>
      </c>
      <c r="G1009" t="s">
        <v>462</v>
      </c>
      <c r="H1009">
        <v>1</v>
      </c>
      <c r="I1009" t="s">
        <v>593</v>
      </c>
      <c r="J1009">
        <v>3020503</v>
      </c>
      <c r="K1009" t="s">
        <v>433</v>
      </c>
      <c r="L1009">
        <v>304000</v>
      </c>
      <c r="M1009" t="s">
        <v>1255</v>
      </c>
      <c r="O1009" s="66">
        <v>0</v>
      </c>
      <c r="P1009" s="66">
        <v>0</v>
      </c>
      <c r="Q1009" t="s">
        <v>434</v>
      </c>
      <c r="R1009" t="s">
        <v>455</v>
      </c>
      <c r="S1009" t="e">
        <f>VLOOKUP(B1009,中介结果明细表!$B$4:$E$6,8,FALSE)</f>
        <v>#N/A</v>
      </c>
    </row>
    <row r="1010" hidden="1" spans="1:19">
      <c r="A1010">
        <v>1235</v>
      </c>
      <c r="B1010" s="67">
        <v>34000000221</v>
      </c>
      <c r="C1010" t="s">
        <v>1514</v>
      </c>
      <c r="D1010" t="s">
        <v>1515</v>
      </c>
      <c r="E1010" t="s">
        <v>1514</v>
      </c>
      <c r="F1010" t="s">
        <v>409</v>
      </c>
      <c r="G1010" t="s">
        <v>462</v>
      </c>
      <c r="H1010">
        <v>1</v>
      </c>
      <c r="I1010" t="s">
        <v>593</v>
      </c>
      <c r="J1010">
        <v>30203010201</v>
      </c>
      <c r="K1010" t="s">
        <v>433</v>
      </c>
      <c r="L1010">
        <v>304000</v>
      </c>
      <c r="M1010" t="s">
        <v>1255</v>
      </c>
      <c r="O1010" s="66">
        <v>0</v>
      </c>
      <c r="P1010" s="66">
        <v>0</v>
      </c>
      <c r="Q1010" t="s">
        <v>434</v>
      </c>
      <c r="R1010" t="s">
        <v>464</v>
      </c>
      <c r="S1010" t="e">
        <f>VLOOKUP(B1010,中介结果明细表!$B$4:$E$6,8,FALSE)</f>
        <v>#N/A</v>
      </c>
    </row>
    <row r="1011" hidden="1" spans="1:19">
      <c r="A1011">
        <v>1235</v>
      </c>
      <c r="B1011" s="67">
        <v>34000000222</v>
      </c>
      <c r="C1011" t="s">
        <v>704</v>
      </c>
      <c r="D1011" t="s">
        <v>1516</v>
      </c>
      <c r="E1011" t="s">
        <v>704</v>
      </c>
      <c r="F1011" t="s">
        <v>409</v>
      </c>
      <c r="G1011" t="s">
        <v>462</v>
      </c>
      <c r="H1011">
        <v>1</v>
      </c>
      <c r="I1011" t="s">
        <v>593</v>
      </c>
      <c r="J1011">
        <v>3020503</v>
      </c>
      <c r="K1011" t="s">
        <v>433</v>
      </c>
      <c r="L1011">
        <v>304000</v>
      </c>
      <c r="M1011" t="s">
        <v>1255</v>
      </c>
      <c r="O1011" s="66">
        <v>0</v>
      </c>
      <c r="P1011" s="66">
        <v>0</v>
      </c>
      <c r="Q1011" t="s">
        <v>434</v>
      </c>
      <c r="R1011" t="s">
        <v>464</v>
      </c>
      <c r="S1011" t="e">
        <f>VLOOKUP(B1011,中介结果明细表!$B$4:$E$6,8,FALSE)</f>
        <v>#N/A</v>
      </c>
    </row>
    <row r="1012" spans="1:19">
      <c r="A1012">
        <v>1235</v>
      </c>
      <c r="B1012" s="67">
        <v>34000000223</v>
      </c>
      <c r="C1012" t="s">
        <v>1517</v>
      </c>
      <c r="D1012" t="s">
        <v>1518</v>
      </c>
      <c r="E1012" t="s">
        <v>1519</v>
      </c>
      <c r="F1012" t="s">
        <v>409</v>
      </c>
      <c r="G1012" t="s">
        <v>462</v>
      </c>
      <c r="H1012">
        <v>1</v>
      </c>
      <c r="I1012" t="s">
        <v>411</v>
      </c>
      <c r="J1012">
        <v>302020711</v>
      </c>
      <c r="K1012" t="s">
        <v>1520</v>
      </c>
      <c r="L1012">
        <v>304000</v>
      </c>
      <c r="M1012" t="s">
        <v>1255</v>
      </c>
      <c r="O1012" s="66">
        <v>18137.5</v>
      </c>
      <c r="P1012" s="66">
        <v>5780.36</v>
      </c>
      <c r="Q1012" t="s">
        <v>414</v>
      </c>
      <c r="R1012" t="s">
        <v>424</v>
      </c>
      <c r="S1012" t="e">
        <f>VLOOKUP(B1012,中介结果明细表!$B$4:$E$6,8,FALSE)</f>
        <v>#N/A</v>
      </c>
    </row>
    <row r="1013" hidden="1" spans="1:19">
      <c r="A1013">
        <v>1235</v>
      </c>
      <c r="B1013" s="67">
        <v>34000000224</v>
      </c>
      <c r="C1013" t="s">
        <v>252</v>
      </c>
      <c r="D1013" t="s">
        <v>1521</v>
      </c>
      <c r="E1013" t="s">
        <v>252</v>
      </c>
      <c r="F1013" t="s">
        <v>409</v>
      </c>
      <c r="G1013" t="s">
        <v>462</v>
      </c>
      <c r="H1013">
        <v>1</v>
      </c>
      <c r="I1013" t="s">
        <v>593</v>
      </c>
      <c r="J1013">
        <v>3020503</v>
      </c>
      <c r="K1013" t="s">
        <v>433</v>
      </c>
      <c r="L1013">
        <v>304000</v>
      </c>
      <c r="M1013" t="s">
        <v>1255</v>
      </c>
      <c r="O1013" s="66">
        <v>0</v>
      </c>
      <c r="P1013" s="66">
        <v>0</v>
      </c>
      <c r="Q1013" t="s">
        <v>434</v>
      </c>
      <c r="R1013" t="s">
        <v>435</v>
      </c>
      <c r="S1013" t="e">
        <f>VLOOKUP(B1013,中介结果明细表!$B$4:$E$6,8,FALSE)</f>
        <v>#N/A</v>
      </c>
    </row>
    <row r="1014" hidden="1" spans="1:19">
      <c r="A1014">
        <v>1235</v>
      </c>
      <c r="B1014" s="67">
        <v>34000000225</v>
      </c>
      <c r="C1014" t="s">
        <v>252</v>
      </c>
      <c r="D1014" t="s">
        <v>1522</v>
      </c>
      <c r="E1014" t="s">
        <v>252</v>
      </c>
      <c r="F1014" t="s">
        <v>409</v>
      </c>
      <c r="G1014" t="s">
        <v>462</v>
      </c>
      <c r="H1014">
        <v>1</v>
      </c>
      <c r="I1014" t="s">
        <v>593</v>
      </c>
      <c r="J1014">
        <v>3020503</v>
      </c>
      <c r="K1014" t="s">
        <v>433</v>
      </c>
      <c r="L1014">
        <v>304000</v>
      </c>
      <c r="M1014" t="s">
        <v>1255</v>
      </c>
      <c r="O1014" s="66">
        <v>0</v>
      </c>
      <c r="P1014" s="66">
        <v>0</v>
      </c>
      <c r="Q1014" t="s">
        <v>434</v>
      </c>
      <c r="R1014" t="s">
        <v>464</v>
      </c>
      <c r="S1014" t="e">
        <f>VLOOKUP(B1014,中介结果明细表!$B$4:$E$6,8,FALSE)</f>
        <v>#N/A</v>
      </c>
    </row>
    <row r="1015" hidden="1" spans="1:19">
      <c r="A1015">
        <v>1235</v>
      </c>
      <c r="B1015" s="67">
        <v>34000000226</v>
      </c>
      <c r="C1015" t="s">
        <v>1290</v>
      </c>
      <c r="D1015" t="s">
        <v>1291</v>
      </c>
      <c r="E1015" t="s">
        <v>1290</v>
      </c>
      <c r="F1015" t="s">
        <v>409</v>
      </c>
      <c r="G1015" t="s">
        <v>462</v>
      </c>
      <c r="H1015">
        <v>1</v>
      </c>
      <c r="I1015" t="s">
        <v>593</v>
      </c>
      <c r="J1015">
        <v>3020504</v>
      </c>
      <c r="K1015" t="s">
        <v>1523</v>
      </c>
      <c r="L1015">
        <v>304000</v>
      </c>
      <c r="M1015" t="s">
        <v>1255</v>
      </c>
      <c r="O1015" s="66">
        <v>16000</v>
      </c>
      <c r="P1015" s="66">
        <v>5099.1</v>
      </c>
      <c r="Q1015" t="s">
        <v>414</v>
      </c>
      <c r="R1015" t="s">
        <v>424</v>
      </c>
      <c r="S1015" t="e">
        <f>VLOOKUP(B1015,中介结果明细表!$B$4:$E$6,8,FALSE)</f>
        <v>#N/A</v>
      </c>
    </row>
    <row r="1016" hidden="1" spans="1:19">
      <c r="A1016">
        <v>1235</v>
      </c>
      <c r="B1016" s="67">
        <v>34000000227</v>
      </c>
      <c r="C1016" t="s">
        <v>1494</v>
      </c>
      <c r="D1016" t="s">
        <v>1524</v>
      </c>
      <c r="E1016" t="s">
        <v>1494</v>
      </c>
      <c r="F1016" t="s">
        <v>409</v>
      </c>
      <c r="G1016" t="s">
        <v>462</v>
      </c>
      <c r="H1016">
        <v>1</v>
      </c>
      <c r="I1016" t="s">
        <v>640</v>
      </c>
      <c r="J1016">
        <v>302020401</v>
      </c>
      <c r="K1016" t="s">
        <v>433</v>
      </c>
      <c r="L1016">
        <v>304000</v>
      </c>
      <c r="M1016" t="s">
        <v>1255</v>
      </c>
      <c r="O1016" s="66">
        <v>0</v>
      </c>
      <c r="P1016" s="66">
        <v>0</v>
      </c>
      <c r="Q1016" t="s">
        <v>434</v>
      </c>
      <c r="R1016" t="s">
        <v>464</v>
      </c>
      <c r="S1016" t="e">
        <f>VLOOKUP(B1016,中介结果明细表!$B$4:$E$6,8,FALSE)</f>
        <v>#N/A</v>
      </c>
    </row>
    <row r="1017" hidden="1" spans="1:19">
      <c r="A1017">
        <v>1235</v>
      </c>
      <c r="B1017" s="67">
        <v>34000000228</v>
      </c>
      <c r="C1017" t="s">
        <v>1445</v>
      </c>
      <c r="D1017" t="s">
        <v>1525</v>
      </c>
      <c r="E1017" t="s">
        <v>1445</v>
      </c>
      <c r="F1017" t="s">
        <v>409</v>
      </c>
      <c r="G1017" t="s">
        <v>462</v>
      </c>
      <c r="H1017">
        <v>1</v>
      </c>
      <c r="I1017" t="s">
        <v>593</v>
      </c>
      <c r="J1017">
        <v>3020503</v>
      </c>
      <c r="K1017" t="s">
        <v>433</v>
      </c>
      <c r="L1017">
        <v>304000</v>
      </c>
      <c r="M1017" t="s">
        <v>1255</v>
      </c>
      <c r="O1017" s="66">
        <v>0</v>
      </c>
      <c r="P1017" s="66">
        <v>0</v>
      </c>
      <c r="Q1017" t="s">
        <v>434</v>
      </c>
      <c r="R1017" t="s">
        <v>464</v>
      </c>
      <c r="S1017" t="e">
        <f>VLOOKUP(B1017,中介结果明细表!$B$4:$E$6,8,FALSE)</f>
        <v>#N/A</v>
      </c>
    </row>
    <row r="1018" hidden="1" spans="1:19">
      <c r="A1018">
        <v>1235</v>
      </c>
      <c r="B1018" s="67">
        <v>34000000229</v>
      </c>
      <c r="C1018" t="s">
        <v>1514</v>
      </c>
      <c r="D1018" t="s">
        <v>1526</v>
      </c>
      <c r="E1018" t="s">
        <v>1514</v>
      </c>
      <c r="F1018" t="s">
        <v>409</v>
      </c>
      <c r="G1018" t="s">
        <v>462</v>
      </c>
      <c r="H1018">
        <v>1</v>
      </c>
      <c r="I1018" t="s">
        <v>593</v>
      </c>
      <c r="J1018">
        <v>30203010201</v>
      </c>
      <c r="K1018" t="s">
        <v>433</v>
      </c>
      <c r="L1018">
        <v>304000</v>
      </c>
      <c r="M1018" t="s">
        <v>1255</v>
      </c>
      <c r="O1018" s="66">
        <v>0</v>
      </c>
      <c r="P1018" s="66">
        <v>0</v>
      </c>
      <c r="Q1018" t="s">
        <v>434</v>
      </c>
      <c r="R1018" t="s">
        <v>464</v>
      </c>
      <c r="S1018" t="e">
        <f>VLOOKUP(B1018,中介结果明细表!$B$4:$E$6,8,FALSE)</f>
        <v>#N/A</v>
      </c>
    </row>
    <row r="1019" hidden="1" spans="1:19">
      <c r="A1019">
        <v>1235</v>
      </c>
      <c r="B1019" s="67">
        <v>34000000230</v>
      </c>
      <c r="C1019" t="s">
        <v>704</v>
      </c>
      <c r="D1019" t="s">
        <v>1527</v>
      </c>
      <c r="E1019" t="s">
        <v>704</v>
      </c>
      <c r="F1019" t="s">
        <v>409</v>
      </c>
      <c r="G1019" t="s">
        <v>462</v>
      </c>
      <c r="H1019">
        <v>1</v>
      </c>
      <c r="I1019" t="s">
        <v>593</v>
      </c>
      <c r="J1019">
        <v>3020503</v>
      </c>
      <c r="K1019" t="s">
        <v>433</v>
      </c>
      <c r="L1019">
        <v>304000</v>
      </c>
      <c r="M1019" t="s">
        <v>1255</v>
      </c>
      <c r="O1019" s="66">
        <v>0</v>
      </c>
      <c r="P1019" s="66">
        <v>0</v>
      </c>
      <c r="Q1019" t="s">
        <v>434</v>
      </c>
      <c r="R1019" t="s">
        <v>464</v>
      </c>
      <c r="S1019" t="e">
        <f>VLOOKUP(B1019,中介结果明细表!$B$4:$E$6,8,FALSE)</f>
        <v>#N/A</v>
      </c>
    </row>
    <row r="1020" hidden="1" spans="1:19">
      <c r="A1020">
        <v>1235</v>
      </c>
      <c r="B1020" s="67">
        <v>34000000231</v>
      </c>
      <c r="C1020" t="s">
        <v>1290</v>
      </c>
      <c r="D1020" t="s">
        <v>1291</v>
      </c>
      <c r="E1020" t="s">
        <v>1290</v>
      </c>
      <c r="F1020" t="s">
        <v>409</v>
      </c>
      <c r="G1020" t="s">
        <v>462</v>
      </c>
      <c r="H1020">
        <v>1</v>
      </c>
      <c r="I1020" t="s">
        <v>593</v>
      </c>
      <c r="J1020">
        <v>3020504</v>
      </c>
      <c r="K1020" t="s">
        <v>1400</v>
      </c>
      <c r="L1020">
        <v>304000</v>
      </c>
      <c r="M1020" t="s">
        <v>1255</v>
      </c>
      <c r="O1020" s="66">
        <v>0</v>
      </c>
      <c r="P1020" s="66">
        <v>0</v>
      </c>
      <c r="Q1020" t="s">
        <v>434</v>
      </c>
      <c r="R1020" t="s">
        <v>418</v>
      </c>
      <c r="S1020" t="e">
        <f>VLOOKUP(B1020,中介结果明细表!$B$4:$E$6,8,FALSE)</f>
        <v>#N/A</v>
      </c>
    </row>
    <row r="1021" hidden="1" spans="1:19">
      <c r="A1021">
        <v>1235</v>
      </c>
      <c r="B1021" s="67">
        <v>34000000232</v>
      </c>
      <c r="C1021" t="s">
        <v>1274</v>
      </c>
      <c r="D1021" t="s">
        <v>735</v>
      </c>
      <c r="E1021" t="s">
        <v>1274</v>
      </c>
      <c r="F1021" t="s">
        <v>409</v>
      </c>
      <c r="G1021" t="s">
        <v>465</v>
      </c>
      <c r="H1021">
        <v>1</v>
      </c>
      <c r="I1021" t="s">
        <v>411</v>
      </c>
      <c r="J1021">
        <v>3020507</v>
      </c>
      <c r="K1021" t="s">
        <v>1528</v>
      </c>
      <c r="L1021">
        <v>304000</v>
      </c>
      <c r="M1021" t="s">
        <v>1255</v>
      </c>
      <c r="O1021" s="66">
        <v>0</v>
      </c>
      <c r="P1021" s="66">
        <v>0</v>
      </c>
      <c r="Q1021" t="s">
        <v>414</v>
      </c>
      <c r="R1021" t="s">
        <v>522</v>
      </c>
      <c r="S1021" t="e">
        <f>VLOOKUP(B1021,中介结果明细表!$B$4:$E$6,8,FALSE)</f>
        <v>#N/A</v>
      </c>
    </row>
    <row r="1022" hidden="1" spans="1:19">
      <c r="A1022">
        <v>1235</v>
      </c>
      <c r="B1022" s="67">
        <v>34000000233</v>
      </c>
      <c r="C1022" t="s">
        <v>1299</v>
      </c>
      <c r="D1022" t="s">
        <v>1529</v>
      </c>
      <c r="E1022" t="s">
        <v>1299</v>
      </c>
      <c r="F1022" t="s">
        <v>409</v>
      </c>
      <c r="G1022" t="s">
        <v>465</v>
      </c>
      <c r="H1022">
        <v>1</v>
      </c>
      <c r="I1022" t="s">
        <v>593</v>
      </c>
      <c r="J1022">
        <v>3020501</v>
      </c>
      <c r="K1022" t="s">
        <v>1297</v>
      </c>
      <c r="L1022">
        <v>304000</v>
      </c>
      <c r="M1022" t="s">
        <v>1255</v>
      </c>
      <c r="O1022" s="66">
        <v>111111.11</v>
      </c>
      <c r="P1022" s="66">
        <v>3333.33</v>
      </c>
      <c r="Q1022" t="s">
        <v>414</v>
      </c>
      <c r="R1022" t="s">
        <v>466</v>
      </c>
      <c r="S1022" t="e">
        <f>VLOOKUP(B1022,中介结果明细表!$B$4:$E$6,8,FALSE)</f>
        <v>#N/A</v>
      </c>
    </row>
    <row r="1023" hidden="1" spans="1:19">
      <c r="A1023">
        <v>1235</v>
      </c>
      <c r="B1023" s="67">
        <v>34000000234</v>
      </c>
      <c r="C1023" t="s">
        <v>1299</v>
      </c>
      <c r="D1023" t="s">
        <v>1529</v>
      </c>
      <c r="E1023" t="s">
        <v>1299</v>
      </c>
      <c r="F1023" t="s">
        <v>409</v>
      </c>
      <c r="G1023" t="s">
        <v>465</v>
      </c>
      <c r="H1023">
        <v>1</v>
      </c>
      <c r="I1023" t="s">
        <v>593</v>
      </c>
      <c r="J1023">
        <v>3020501</v>
      </c>
      <c r="K1023" t="s">
        <v>1297</v>
      </c>
      <c r="L1023">
        <v>304000</v>
      </c>
      <c r="M1023" t="s">
        <v>1255</v>
      </c>
      <c r="O1023" s="66">
        <v>0</v>
      </c>
      <c r="P1023" s="66">
        <v>0</v>
      </c>
      <c r="Q1023" t="s">
        <v>434</v>
      </c>
      <c r="R1023" t="s">
        <v>475</v>
      </c>
      <c r="S1023" t="e">
        <f>VLOOKUP(B1023,中介结果明细表!$B$4:$E$6,8,FALSE)</f>
        <v>#N/A</v>
      </c>
    </row>
    <row r="1024" hidden="1" spans="1:19">
      <c r="A1024">
        <v>1235</v>
      </c>
      <c r="B1024" s="67">
        <v>34000000235</v>
      </c>
      <c r="C1024" t="s">
        <v>1299</v>
      </c>
      <c r="D1024" t="s">
        <v>1529</v>
      </c>
      <c r="E1024" t="s">
        <v>1299</v>
      </c>
      <c r="F1024" t="s">
        <v>409</v>
      </c>
      <c r="G1024" t="s">
        <v>465</v>
      </c>
      <c r="H1024">
        <v>1</v>
      </c>
      <c r="I1024" t="s">
        <v>593</v>
      </c>
      <c r="J1024">
        <v>3020501</v>
      </c>
      <c r="K1024" t="s">
        <v>1297</v>
      </c>
      <c r="L1024">
        <v>304000</v>
      </c>
      <c r="M1024" t="s">
        <v>1255</v>
      </c>
      <c r="O1024" s="66">
        <v>111111.1</v>
      </c>
      <c r="P1024" s="66">
        <v>3333.33</v>
      </c>
      <c r="Q1024" t="s">
        <v>414</v>
      </c>
      <c r="R1024" t="s">
        <v>475</v>
      </c>
      <c r="S1024" t="e">
        <f>VLOOKUP(B1024,中介结果明细表!$B$4:$E$6,8,FALSE)</f>
        <v>#N/A</v>
      </c>
    </row>
    <row r="1025" hidden="1" spans="1:19">
      <c r="A1025">
        <v>1235</v>
      </c>
      <c r="B1025" s="67">
        <v>34000000236</v>
      </c>
      <c r="C1025" t="s">
        <v>1290</v>
      </c>
      <c r="D1025" t="s">
        <v>1434</v>
      </c>
      <c r="E1025" t="s">
        <v>1290</v>
      </c>
      <c r="F1025" t="s">
        <v>409</v>
      </c>
      <c r="G1025" t="s">
        <v>465</v>
      </c>
      <c r="H1025">
        <v>1</v>
      </c>
      <c r="I1025" t="s">
        <v>411</v>
      </c>
      <c r="J1025">
        <v>3020504</v>
      </c>
      <c r="K1025" t="s">
        <v>1400</v>
      </c>
      <c r="L1025">
        <v>304000</v>
      </c>
      <c r="M1025" t="s">
        <v>1255</v>
      </c>
      <c r="O1025" s="66">
        <v>0</v>
      </c>
      <c r="P1025" s="66">
        <v>0</v>
      </c>
      <c r="Q1025" t="s">
        <v>434</v>
      </c>
      <c r="R1025" t="s">
        <v>475</v>
      </c>
      <c r="S1025" t="e">
        <f>VLOOKUP(B1025,中介结果明细表!$B$4:$E$6,8,FALSE)</f>
        <v>#N/A</v>
      </c>
    </row>
    <row r="1026" hidden="1" spans="1:19">
      <c r="A1026">
        <v>1235</v>
      </c>
      <c r="B1026" s="67">
        <v>34000000237</v>
      </c>
      <c r="C1026" t="s">
        <v>1290</v>
      </c>
      <c r="D1026" t="s">
        <v>1434</v>
      </c>
      <c r="E1026" t="s">
        <v>1290</v>
      </c>
      <c r="F1026" t="s">
        <v>409</v>
      </c>
      <c r="G1026" t="s">
        <v>465</v>
      </c>
      <c r="H1026">
        <v>1</v>
      </c>
      <c r="I1026" t="s">
        <v>411</v>
      </c>
      <c r="J1026">
        <v>3020504</v>
      </c>
      <c r="K1026" t="s">
        <v>1400</v>
      </c>
      <c r="L1026">
        <v>304000</v>
      </c>
      <c r="M1026" t="s">
        <v>1255</v>
      </c>
      <c r="O1026" s="66">
        <v>0</v>
      </c>
      <c r="P1026" s="66">
        <v>0</v>
      </c>
      <c r="Q1026" t="s">
        <v>434</v>
      </c>
      <c r="R1026" t="s">
        <v>475</v>
      </c>
      <c r="S1026" t="e">
        <f>VLOOKUP(B1026,中介结果明细表!$B$4:$E$6,8,FALSE)</f>
        <v>#N/A</v>
      </c>
    </row>
    <row r="1027" spans="1:19">
      <c r="A1027">
        <v>1235</v>
      </c>
      <c r="B1027" s="67">
        <v>34000000238</v>
      </c>
      <c r="C1027" t="s">
        <v>300</v>
      </c>
      <c r="D1027" t="s">
        <v>301</v>
      </c>
      <c r="E1027" t="s">
        <v>300</v>
      </c>
      <c r="F1027" t="s">
        <v>409</v>
      </c>
      <c r="G1027" t="s">
        <v>465</v>
      </c>
      <c r="H1027">
        <v>1</v>
      </c>
      <c r="I1027" t="s">
        <v>593</v>
      </c>
      <c r="J1027">
        <v>3020501</v>
      </c>
      <c r="K1027" t="s">
        <v>1530</v>
      </c>
      <c r="L1027">
        <v>304000</v>
      </c>
      <c r="M1027" t="s">
        <v>1255</v>
      </c>
      <c r="O1027" s="66">
        <v>8974.36</v>
      </c>
      <c r="P1027" s="66">
        <v>269.23</v>
      </c>
      <c r="Q1027" t="s">
        <v>414</v>
      </c>
      <c r="R1027" t="s">
        <v>475</v>
      </c>
      <c r="S1027" t="e">
        <f>VLOOKUP(B1027,中介结果明细表!$B$4:$E$6,8,FALSE)</f>
        <v>#N/A</v>
      </c>
    </row>
    <row r="1028" spans="1:19">
      <c r="A1028">
        <v>1235</v>
      </c>
      <c r="B1028" s="67">
        <v>34000000239</v>
      </c>
      <c r="C1028" t="s">
        <v>300</v>
      </c>
      <c r="D1028" t="s">
        <v>301</v>
      </c>
      <c r="E1028" t="s">
        <v>300</v>
      </c>
      <c r="F1028" t="s">
        <v>409</v>
      </c>
      <c r="G1028" t="s">
        <v>465</v>
      </c>
      <c r="H1028">
        <v>1</v>
      </c>
      <c r="I1028" t="s">
        <v>593</v>
      </c>
      <c r="J1028">
        <v>3020501</v>
      </c>
      <c r="K1028" t="s">
        <v>1530</v>
      </c>
      <c r="L1028">
        <v>304000</v>
      </c>
      <c r="M1028" t="s">
        <v>1255</v>
      </c>
      <c r="O1028" s="66">
        <v>8974.36</v>
      </c>
      <c r="P1028" s="66">
        <v>269.23</v>
      </c>
      <c r="Q1028" t="s">
        <v>414</v>
      </c>
      <c r="R1028" t="s">
        <v>475</v>
      </c>
      <c r="S1028" t="e">
        <f>VLOOKUP(B1028,中介结果明细表!$B$4:$E$6,8,FALSE)</f>
        <v>#N/A</v>
      </c>
    </row>
    <row r="1029" spans="1:19">
      <c r="A1029">
        <v>1235</v>
      </c>
      <c r="B1029" s="67">
        <v>34000000240</v>
      </c>
      <c r="C1029" t="s">
        <v>300</v>
      </c>
      <c r="D1029" t="s">
        <v>301</v>
      </c>
      <c r="E1029" t="s">
        <v>300</v>
      </c>
      <c r="F1029" t="s">
        <v>409</v>
      </c>
      <c r="G1029" t="s">
        <v>465</v>
      </c>
      <c r="H1029">
        <v>1</v>
      </c>
      <c r="I1029" t="s">
        <v>593</v>
      </c>
      <c r="J1029">
        <v>3020501</v>
      </c>
      <c r="K1029" t="s">
        <v>1530</v>
      </c>
      <c r="L1029">
        <v>304000</v>
      </c>
      <c r="M1029" t="s">
        <v>1255</v>
      </c>
      <c r="O1029" s="66">
        <v>8974.36</v>
      </c>
      <c r="P1029" s="66">
        <v>269.23</v>
      </c>
      <c r="Q1029" t="s">
        <v>414</v>
      </c>
      <c r="R1029" t="s">
        <v>475</v>
      </c>
      <c r="S1029" t="e">
        <f>VLOOKUP(B1029,中介结果明细表!$B$4:$E$6,8,FALSE)</f>
        <v>#N/A</v>
      </c>
    </row>
    <row r="1030" hidden="1" spans="1:19">
      <c r="A1030">
        <v>1235</v>
      </c>
      <c r="B1030" s="67">
        <v>34000000241</v>
      </c>
      <c r="C1030" t="s">
        <v>1482</v>
      </c>
      <c r="D1030" t="s">
        <v>1483</v>
      </c>
      <c r="E1030" t="s">
        <v>1482</v>
      </c>
      <c r="F1030" t="s">
        <v>409</v>
      </c>
      <c r="G1030" t="s">
        <v>465</v>
      </c>
      <c r="H1030">
        <v>1</v>
      </c>
      <c r="I1030" t="s">
        <v>593</v>
      </c>
      <c r="J1030">
        <v>302020109</v>
      </c>
      <c r="K1030" t="s">
        <v>1531</v>
      </c>
      <c r="L1030">
        <v>304000</v>
      </c>
      <c r="M1030" t="s">
        <v>1255</v>
      </c>
      <c r="O1030" s="66">
        <v>13800</v>
      </c>
      <c r="P1030" s="66">
        <v>3348.76</v>
      </c>
      <c r="Q1030" t="s">
        <v>414</v>
      </c>
      <c r="R1030" t="s">
        <v>475</v>
      </c>
      <c r="S1030" t="e">
        <f>VLOOKUP(B1030,中介结果明细表!$B$4:$E$6,8,FALSE)</f>
        <v>#N/A</v>
      </c>
    </row>
    <row r="1031" spans="1:19">
      <c r="A1031">
        <v>1235</v>
      </c>
      <c r="B1031" s="67">
        <v>34000000242</v>
      </c>
      <c r="C1031" t="s">
        <v>1532</v>
      </c>
      <c r="D1031" t="s">
        <v>1533</v>
      </c>
      <c r="E1031" t="s">
        <v>1532</v>
      </c>
      <c r="F1031" t="s">
        <v>409</v>
      </c>
      <c r="G1031" t="s">
        <v>1534</v>
      </c>
      <c r="H1031">
        <v>1</v>
      </c>
      <c r="I1031" t="s">
        <v>472</v>
      </c>
      <c r="J1031">
        <v>3020501</v>
      </c>
      <c r="K1031" t="s">
        <v>1535</v>
      </c>
      <c r="L1031">
        <v>304000</v>
      </c>
      <c r="M1031" t="s">
        <v>1255</v>
      </c>
      <c r="O1031" s="66">
        <v>239702.2</v>
      </c>
      <c r="P1031" s="66">
        <v>84694.95</v>
      </c>
      <c r="Q1031" t="s">
        <v>414</v>
      </c>
      <c r="R1031" t="s">
        <v>732</v>
      </c>
      <c r="S1031" t="e">
        <f>VLOOKUP(B1031,中介结果明细表!$B$4:$E$6,8,FALSE)</f>
        <v>#N/A</v>
      </c>
    </row>
    <row r="1032" hidden="1" spans="1:19">
      <c r="A1032">
        <v>1235</v>
      </c>
      <c r="B1032" s="67">
        <v>34000000243</v>
      </c>
      <c r="C1032" t="s">
        <v>1536</v>
      </c>
      <c r="D1032" t="s">
        <v>1281</v>
      </c>
      <c r="E1032" t="s">
        <v>1536</v>
      </c>
      <c r="F1032" t="s">
        <v>409</v>
      </c>
      <c r="G1032" t="s">
        <v>1537</v>
      </c>
      <c r="H1032">
        <v>1</v>
      </c>
      <c r="I1032" t="s">
        <v>411</v>
      </c>
      <c r="J1032">
        <v>30203010205</v>
      </c>
      <c r="K1032" t="s">
        <v>1366</v>
      </c>
      <c r="L1032">
        <v>304000</v>
      </c>
      <c r="M1032" t="s">
        <v>1255</v>
      </c>
      <c r="O1032" s="66">
        <v>0</v>
      </c>
      <c r="P1032" s="66">
        <v>0</v>
      </c>
      <c r="Q1032" t="s">
        <v>608</v>
      </c>
      <c r="R1032" t="s">
        <v>732</v>
      </c>
      <c r="S1032" t="e">
        <f>VLOOKUP(B1032,中介结果明细表!$B$4:$E$6,8,FALSE)</f>
        <v>#N/A</v>
      </c>
    </row>
    <row r="1033" spans="1:19">
      <c r="A1033">
        <v>1235</v>
      </c>
      <c r="B1033" s="67">
        <v>34000000244</v>
      </c>
      <c r="C1033" t="s">
        <v>252</v>
      </c>
      <c r="D1033" t="s">
        <v>1522</v>
      </c>
      <c r="E1033" t="s">
        <v>252</v>
      </c>
      <c r="F1033" t="s">
        <v>409</v>
      </c>
      <c r="G1033" t="s">
        <v>1537</v>
      </c>
      <c r="H1033">
        <v>1</v>
      </c>
      <c r="I1033" t="s">
        <v>593</v>
      </c>
      <c r="J1033">
        <v>3020503</v>
      </c>
      <c r="K1033" t="s">
        <v>1538</v>
      </c>
      <c r="L1033">
        <v>304000</v>
      </c>
      <c r="M1033" t="s">
        <v>1255</v>
      </c>
      <c r="O1033" s="66">
        <v>9800</v>
      </c>
      <c r="P1033" s="66">
        <v>3575.96</v>
      </c>
      <c r="Q1033" t="s">
        <v>414</v>
      </c>
      <c r="R1033" t="s">
        <v>424</v>
      </c>
      <c r="S1033" t="e">
        <f>VLOOKUP(B1033,中介结果明细表!$B$4:$E$6,8,FALSE)</f>
        <v>#N/A</v>
      </c>
    </row>
    <row r="1034" hidden="1" spans="1:19">
      <c r="A1034">
        <v>1235</v>
      </c>
      <c r="B1034" s="67">
        <v>34000000245</v>
      </c>
      <c r="C1034" t="s">
        <v>1539</v>
      </c>
      <c r="D1034" t="s">
        <v>1540</v>
      </c>
      <c r="E1034" t="s">
        <v>1541</v>
      </c>
      <c r="F1034" t="s">
        <v>409</v>
      </c>
      <c r="G1034" t="s">
        <v>1537</v>
      </c>
      <c r="H1034">
        <v>1</v>
      </c>
      <c r="I1034" t="s">
        <v>411</v>
      </c>
      <c r="J1034">
        <v>302020108</v>
      </c>
      <c r="K1034" t="s">
        <v>1542</v>
      </c>
      <c r="L1034">
        <v>304000</v>
      </c>
      <c r="M1034" t="s">
        <v>1255</v>
      </c>
      <c r="O1034" s="66">
        <v>11040</v>
      </c>
      <c r="P1034" s="66">
        <v>4028.41</v>
      </c>
      <c r="Q1034" t="s">
        <v>414</v>
      </c>
      <c r="R1034" t="s">
        <v>452</v>
      </c>
      <c r="S1034" t="e">
        <f>VLOOKUP(B1034,中介结果明细表!$B$4:$E$6,8,FALSE)</f>
        <v>#N/A</v>
      </c>
    </row>
    <row r="1035" hidden="1" spans="1:19">
      <c r="A1035">
        <v>1235</v>
      </c>
      <c r="B1035" s="67">
        <v>34000000246</v>
      </c>
      <c r="C1035" t="s">
        <v>1539</v>
      </c>
      <c r="D1035" t="s">
        <v>1543</v>
      </c>
      <c r="E1035" t="s">
        <v>1541</v>
      </c>
      <c r="F1035" t="s">
        <v>409</v>
      </c>
      <c r="G1035" t="s">
        <v>1537</v>
      </c>
      <c r="H1035">
        <v>1</v>
      </c>
      <c r="I1035" t="s">
        <v>411</v>
      </c>
      <c r="J1035">
        <v>302020108</v>
      </c>
      <c r="K1035" t="s">
        <v>1542</v>
      </c>
      <c r="L1035">
        <v>304000</v>
      </c>
      <c r="M1035" t="s">
        <v>1255</v>
      </c>
      <c r="O1035" s="66">
        <v>8720</v>
      </c>
      <c r="P1035" s="66">
        <v>3181.68</v>
      </c>
      <c r="Q1035" t="s">
        <v>414</v>
      </c>
      <c r="R1035" t="s">
        <v>452</v>
      </c>
      <c r="S1035" t="e">
        <f>VLOOKUP(B1035,中介结果明细表!$B$4:$E$6,8,FALSE)</f>
        <v>#N/A</v>
      </c>
    </row>
    <row r="1036" hidden="1" spans="1:19">
      <c r="A1036">
        <v>1235</v>
      </c>
      <c r="B1036" s="67">
        <v>34000000247</v>
      </c>
      <c r="C1036" t="s">
        <v>1544</v>
      </c>
      <c r="D1036" t="s">
        <v>1545</v>
      </c>
      <c r="E1036" t="s">
        <v>1541</v>
      </c>
      <c r="F1036" t="s">
        <v>409</v>
      </c>
      <c r="G1036" t="s">
        <v>1537</v>
      </c>
      <c r="H1036">
        <v>1</v>
      </c>
      <c r="I1036" t="s">
        <v>411</v>
      </c>
      <c r="J1036">
        <v>302020108</v>
      </c>
      <c r="K1036" t="s">
        <v>1542</v>
      </c>
      <c r="L1036">
        <v>304000</v>
      </c>
      <c r="M1036" t="s">
        <v>1255</v>
      </c>
      <c r="O1036" s="66">
        <v>25355</v>
      </c>
      <c r="P1036" s="66">
        <v>9251.73</v>
      </c>
      <c r="Q1036" t="s">
        <v>414</v>
      </c>
      <c r="R1036" t="s">
        <v>452</v>
      </c>
      <c r="S1036" t="e">
        <f>VLOOKUP(B1036,中介结果明细表!$B$4:$E$6,8,FALSE)</f>
        <v>#N/A</v>
      </c>
    </row>
    <row r="1037" hidden="1" spans="1:19">
      <c r="A1037">
        <v>1235</v>
      </c>
      <c r="B1037" s="67">
        <v>34000000248</v>
      </c>
      <c r="C1037" t="s">
        <v>1354</v>
      </c>
      <c r="D1037" t="s">
        <v>1546</v>
      </c>
      <c r="E1037" t="s">
        <v>1354</v>
      </c>
      <c r="F1037" t="s">
        <v>409</v>
      </c>
      <c r="G1037" t="s">
        <v>1537</v>
      </c>
      <c r="H1037">
        <v>1</v>
      </c>
      <c r="I1037" t="s">
        <v>593</v>
      </c>
      <c r="J1037">
        <v>302020105</v>
      </c>
      <c r="K1037" t="s">
        <v>715</v>
      </c>
      <c r="L1037">
        <v>304000</v>
      </c>
      <c r="M1037" t="s">
        <v>1255</v>
      </c>
      <c r="O1037" s="66">
        <v>0</v>
      </c>
      <c r="P1037" s="66">
        <v>0</v>
      </c>
      <c r="Q1037" t="s">
        <v>434</v>
      </c>
      <c r="R1037" t="s">
        <v>437</v>
      </c>
      <c r="S1037" t="e">
        <f>VLOOKUP(B1037,中介结果明细表!$B$4:$E$6,8,FALSE)</f>
        <v>#N/A</v>
      </c>
    </row>
    <row r="1038" hidden="1" spans="1:19">
      <c r="A1038">
        <v>1235</v>
      </c>
      <c r="B1038" s="67">
        <v>34000000249</v>
      </c>
      <c r="C1038" t="s">
        <v>1354</v>
      </c>
      <c r="D1038" t="s">
        <v>1547</v>
      </c>
      <c r="E1038" t="s">
        <v>1354</v>
      </c>
      <c r="F1038" t="s">
        <v>409</v>
      </c>
      <c r="G1038" t="s">
        <v>1548</v>
      </c>
      <c r="H1038">
        <v>1</v>
      </c>
      <c r="I1038" t="s">
        <v>593</v>
      </c>
      <c r="J1038">
        <v>302020105</v>
      </c>
      <c r="K1038" t="s">
        <v>1549</v>
      </c>
      <c r="L1038">
        <v>304000</v>
      </c>
      <c r="M1038" t="s">
        <v>1255</v>
      </c>
      <c r="O1038" s="66">
        <v>0</v>
      </c>
      <c r="P1038" s="66">
        <v>0</v>
      </c>
      <c r="Q1038" t="s">
        <v>434</v>
      </c>
      <c r="R1038" t="s">
        <v>455</v>
      </c>
      <c r="S1038" t="e">
        <f>VLOOKUP(B1038,中介结果明细表!$B$4:$E$6,8,FALSE)</f>
        <v>#N/A</v>
      </c>
    </row>
    <row r="1039" hidden="1" spans="1:19">
      <c r="A1039">
        <v>1235</v>
      </c>
      <c r="B1039" s="67">
        <v>34000000250</v>
      </c>
      <c r="C1039" t="s">
        <v>1354</v>
      </c>
      <c r="D1039" t="s">
        <v>1547</v>
      </c>
      <c r="E1039" t="s">
        <v>1354</v>
      </c>
      <c r="F1039" t="s">
        <v>409</v>
      </c>
      <c r="G1039" t="s">
        <v>1548</v>
      </c>
      <c r="H1039">
        <v>1</v>
      </c>
      <c r="I1039" t="s">
        <v>593</v>
      </c>
      <c r="J1039">
        <v>302020105</v>
      </c>
      <c r="K1039" t="s">
        <v>1549</v>
      </c>
      <c r="L1039">
        <v>304000</v>
      </c>
      <c r="M1039" t="s">
        <v>1255</v>
      </c>
      <c r="O1039" s="66">
        <v>0</v>
      </c>
      <c r="P1039" s="66">
        <v>0</v>
      </c>
      <c r="Q1039" t="s">
        <v>434</v>
      </c>
      <c r="R1039" t="s">
        <v>455</v>
      </c>
      <c r="S1039" t="e">
        <f>VLOOKUP(B1039,中介结果明细表!$B$4:$E$6,8,FALSE)</f>
        <v>#N/A</v>
      </c>
    </row>
    <row r="1040" hidden="1" spans="1:19">
      <c r="A1040">
        <v>1235</v>
      </c>
      <c r="B1040" s="67">
        <v>34000000251</v>
      </c>
      <c r="C1040" t="s">
        <v>1354</v>
      </c>
      <c r="D1040" t="s">
        <v>1547</v>
      </c>
      <c r="E1040" t="s">
        <v>1354</v>
      </c>
      <c r="F1040" t="s">
        <v>409</v>
      </c>
      <c r="G1040" t="s">
        <v>1548</v>
      </c>
      <c r="H1040">
        <v>1</v>
      </c>
      <c r="I1040" t="s">
        <v>593</v>
      </c>
      <c r="J1040">
        <v>302020105</v>
      </c>
      <c r="K1040" t="s">
        <v>1549</v>
      </c>
      <c r="L1040">
        <v>304000</v>
      </c>
      <c r="M1040" t="s">
        <v>1255</v>
      </c>
      <c r="O1040" s="66">
        <v>0</v>
      </c>
      <c r="P1040" s="66">
        <v>0</v>
      </c>
      <c r="Q1040" t="s">
        <v>434</v>
      </c>
      <c r="R1040" t="s">
        <v>437</v>
      </c>
      <c r="S1040" t="e">
        <f>VLOOKUP(B1040,中介结果明细表!$B$4:$E$6,8,FALSE)</f>
        <v>#N/A</v>
      </c>
    </row>
    <row r="1041" hidden="1" spans="1:19">
      <c r="A1041">
        <v>1235</v>
      </c>
      <c r="B1041" s="67">
        <v>34000000252</v>
      </c>
      <c r="C1041" t="s">
        <v>1354</v>
      </c>
      <c r="D1041" t="s">
        <v>1547</v>
      </c>
      <c r="E1041" t="s">
        <v>1354</v>
      </c>
      <c r="F1041" t="s">
        <v>409</v>
      </c>
      <c r="G1041" t="s">
        <v>1548</v>
      </c>
      <c r="H1041">
        <v>1</v>
      </c>
      <c r="I1041" t="s">
        <v>593</v>
      </c>
      <c r="J1041">
        <v>302020105</v>
      </c>
      <c r="K1041" t="s">
        <v>1549</v>
      </c>
      <c r="L1041">
        <v>304000</v>
      </c>
      <c r="M1041" t="s">
        <v>1255</v>
      </c>
      <c r="O1041" s="66">
        <v>0</v>
      </c>
      <c r="P1041" s="66">
        <v>0</v>
      </c>
      <c r="Q1041" t="s">
        <v>434</v>
      </c>
      <c r="R1041" t="s">
        <v>506</v>
      </c>
      <c r="S1041" t="e">
        <f>VLOOKUP(B1041,中介结果明细表!$B$4:$E$6,8,FALSE)</f>
        <v>#N/A</v>
      </c>
    </row>
    <row r="1042" hidden="1" spans="1:19">
      <c r="A1042">
        <v>1235</v>
      </c>
      <c r="B1042" s="67">
        <v>34000000253</v>
      </c>
      <c r="C1042" t="s">
        <v>704</v>
      </c>
      <c r="D1042" t="s">
        <v>1550</v>
      </c>
      <c r="E1042" t="s">
        <v>704</v>
      </c>
      <c r="F1042" t="s">
        <v>409</v>
      </c>
      <c r="G1042" t="s">
        <v>708</v>
      </c>
      <c r="H1042">
        <v>1</v>
      </c>
      <c r="I1042" t="s">
        <v>593</v>
      </c>
      <c r="J1042">
        <v>302020210</v>
      </c>
      <c r="K1042" t="s">
        <v>433</v>
      </c>
      <c r="L1042">
        <v>304000</v>
      </c>
      <c r="M1042" t="s">
        <v>1255</v>
      </c>
      <c r="O1042" s="66">
        <v>0</v>
      </c>
      <c r="P1042" s="66">
        <v>0</v>
      </c>
      <c r="Q1042" t="s">
        <v>434</v>
      </c>
      <c r="R1042" t="s">
        <v>464</v>
      </c>
      <c r="S1042" t="e">
        <f>VLOOKUP(B1042,中介结果明细表!$B$4:$E$6,8,FALSE)</f>
        <v>#N/A</v>
      </c>
    </row>
    <row r="1043" hidden="1" spans="1:19">
      <c r="A1043">
        <v>1235</v>
      </c>
      <c r="B1043" s="67">
        <v>34000000254</v>
      </c>
      <c r="C1043" t="s">
        <v>1551</v>
      </c>
      <c r="D1043" t="s">
        <v>1552</v>
      </c>
      <c r="E1043" t="s">
        <v>1551</v>
      </c>
      <c r="F1043" t="s">
        <v>409</v>
      </c>
      <c r="G1043" t="s">
        <v>708</v>
      </c>
      <c r="H1043">
        <v>1</v>
      </c>
      <c r="I1043" t="s">
        <v>593</v>
      </c>
      <c r="J1043">
        <v>30203010205</v>
      </c>
      <c r="K1043" t="s">
        <v>433</v>
      </c>
      <c r="L1043">
        <v>304000</v>
      </c>
      <c r="M1043" t="s">
        <v>1255</v>
      </c>
      <c r="O1043" s="66">
        <v>0</v>
      </c>
      <c r="P1043" s="66">
        <v>0</v>
      </c>
      <c r="Q1043" t="s">
        <v>434</v>
      </c>
      <c r="R1043" t="s">
        <v>506</v>
      </c>
      <c r="S1043" t="e">
        <f>VLOOKUP(B1043,中介结果明细表!$B$4:$E$6,8,FALSE)</f>
        <v>#N/A</v>
      </c>
    </row>
    <row r="1044" hidden="1" spans="1:19">
      <c r="A1044">
        <v>1235</v>
      </c>
      <c r="B1044" s="67">
        <v>34000000255</v>
      </c>
      <c r="C1044" t="s">
        <v>1553</v>
      </c>
      <c r="D1044" t="s">
        <v>1554</v>
      </c>
      <c r="E1044" t="s">
        <v>1553</v>
      </c>
      <c r="F1044" t="s">
        <v>409</v>
      </c>
      <c r="G1044" t="s">
        <v>708</v>
      </c>
      <c r="H1044">
        <v>1</v>
      </c>
      <c r="I1044" t="s">
        <v>472</v>
      </c>
      <c r="J1044">
        <v>3020501</v>
      </c>
      <c r="K1044" t="s">
        <v>433</v>
      </c>
      <c r="L1044">
        <v>304000</v>
      </c>
      <c r="M1044" t="s">
        <v>1255</v>
      </c>
      <c r="O1044" s="66">
        <v>0</v>
      </c>
      <c r="P1044" s="66">
        <v>0</v>
      </c>
      <c r="Q1044" t="s">
        <v>434</v>
      </c>
      <c r="R1044" t="s">
        <v>506</v>
      </c>
      <c r="S1044" t="e">
        <f>VLOOKUP(B1044,中介结果明细表!$B$4:$E$6,8,FALSE)</f>
        <v>#N/A</v>
      </c>
    </row>
    <row r="1045" hidden="1" spans="1:19">
      <c r="A1045">
        <v>1235</v>
      </c>
      <c r="B1045" s="67">
        <v>34000000256</v>
      </c>
      <c r="C1045" t="s">
        <v>712</v>
      </c>
      <c r="D1045" t="s">
        <v>713</v>
      </c>
      <c r="E1045" t="s">
        <v>712</v>
      </c>
      <c r="F1045" t="s">
        <v>409</v>
      </c>
      <c r="G1045" t="s">
        <v>714</v>
      </c>
      <c r="H1045">
        <v>1</v>
      </c>
      <c r="I1045" t="s">
        <v>593</v>
      </c>
      <c r="J1045">
        <v>30202010702</v>
      </c>
      <c r="K1045" t="s">
        <v>715</v>
      </c>
      <c r="L1045">
        <v>304000</v>
      </c>
      <c r="M1045" t="s">
        <v>1255</v>
      </c>
      <c r="O1045" s="66">
        <v>0</v>
      </c>
      <c r="P1045" s="66">
        <v>0</v>
      </c>
      <c r="Q1045" t="s">
        <v>434</v>
      </c>
      <c r="R1045" t="s">
        <v>464</v>
      </c>
      <c r="S1045" t="e">
        <f>VLOOKUP(B1045,中介结果明细表!$B$4:$E$6,8,FALSE)</f>
        <v>#N/A</v>
      </c>
    </row>
    <row r="1046" hidden="1" spans="1:19">
      <c r="A1046">
        <v>1235</v>
      </c>
      <c r="B1046" s="67">
        <v>34000000257</v>
      </c>
      <c r="C1046" t="s">
        <v>1256</v>
      </c>
      <c r="D1046" t="s">
        <v>713</v>
      </c>
      <c r="E1046" t="s">
        <v>1256</v>
      </c>
      <c r="F1046" t="s">
        <v>409</v>
      </c>
      <c r="G1046" t="s">
        <v>471</v>
      </c>
      <c r="H1046">
        <v>1</v>
      </c>
      <c r="I1046" t="s">
        <v>593</v>
      </c>
      <c r="J1046">
        <v>302030121</v>
      </c>
      <c r="K1046" t="s">
        <v>715</v>
      </c>
      <c r="L1046">
        <v>304000</v>
      </c>
      <c r="M1046" t="s">
        <v>1255</v>
      </c>
      <c r="O1046" s="66">
        <v>3250</v>
      </c>
      <c r="P1046" s="66">
        <v>1261.07</v>
      </c>
      <c r="Q1046" t="s">
        <v>414</v>
      </c>
      <c r="R1046" t="s">
        <v>473</v>
      </c>
      <c r="S1046" t="e">
        <f>VLOOKUP(B1046,中介结果明细表!$B$4:$E$6,8,FALSE)</f>
        <v>#N/A</v>
      </c>
    </row>
    <row r="1047" spans="1:19">
      <c r="A1047">
        <v>1235</v>
      </c>
      <c r="B1047" s="67">
        <v>34000000258</v>
      </c>
      <c r="C1047" t="s">
        <v>1555</v>
      </c>
      <c r="D1047" t="s">
        <v>1556</v>
      </c>
      <c r="E1047" t="s">
        <v>1555</v>
      </c>
      <c r="F1047" t="s">
        <v>409</v>
      </c>
      <c r="G1047" t="s">
        <v>471</v>
      </c>
      <c r="H1047">
        <v>1</v>
      </c>
      <c r="I1047" t="s">
        <v>593</v>
      </c>
      <c r="J1047">
        <v>30203010205</v>
      </c>
      <c r="K1047" t="s">
        <v>1557</v>
      </c>
      <c r="L1047">
        <v>304000</v>
      </c>
      <c r="M1047" t="s">
        <v>1255</v>
      </c>
      <c r="O1047" s="66">
        <v>11500</v>
      </c>
      <c r="P1047" s="66">
        <v>4461.66</v>
      </c>
      <c r="Q1047" t="s">
        <v>414</v>
      </c>
      <c r="R1047" t="s">
        <v>473</v>
      </c>
      <c r="S1047" t="e">
        <f>VLOOKUP(B1047,中介结果明细表!$B$4:$E$6,8,FALSE)</f>
        <v>#N/A</v>
      </c>
    </row>
    <row r="1048" hidden="1" spans="1:19">
      <c r="A1048">
        <v>1235</v>
      </c>
      <c r="B1048" s="67">
        <v>34000000259</v>
      </c>
      <c r="C1048" t="s">
        <v>1558</v>
      </c>
      <c r="D1048" t="s">
        <v>1291</v>
      </c>
      <c r="E1048" t="s">
        <v>1558</v>
      </c>
      <c r="F1048" t="s">
        <v>409</v>
      </c>
      <c r="G1048" t="s">
        <v>471</v>
      </c>
      <c r="H1048">
        <v>1</v>
      </c>
      <c r="I1048" t="s">
        <v>472</v>
      </c>
      <c r="J1048">
        <v>302022101</v>
      </c>
      <c r="K1048" t="s">
        <v>1366</v>
      </c>
      <c r="L1048">
        <v>304000</v>
      </c>
      <c r="M1048" t="s">
        <v>1255</v>
      </c>
      <c r="O1048" s="66">
        <v>17190</v>
      </c>
      <c r="P1048" s="66">
        <v>6669.37</v>
      </c>
      <c r="Q1048" t="s">
        <v>414</v>
      </c>
      <c r="R1048" t="s">
        <v>418</v>
      </c>
      <c r="S1048" t="e">
        <f>VLOOKUP(B1048,中介结果明细表!$B$4:$E$6,8,FALSE)</f>
        <v>#N/A</v>
      </c>
    </row>
    <row r="1049" spans="1:19">
      <c r="A1049">
        <v>1235</v>
      </c>
      <c r="B1049" s="67">
        <v>34000000260</v>
      </c>
      <c r="C1049" t="s">
        <v>1532</v>
      </c>
      <c r="D1049" t="s">
        <v>1559</v>
      </c>
      <c r="E1049" t="s">
        <v>1532</v>
      </c>
      <c r="F1049" t="s">
        <v>409</v>
      </c>
      <c r="G1049" t="s">
        <v>474</v>
      </c>
      <c r="H1049">
        <v>1</v>
      </c>
      <c r="I1049" t="s">
        <v>472</v>
      </c>
      <c r="J1049">
        <v>3020501</v>
      </c>
      <c r="K1049" t="s">
        <v>1535</v>
      </c>
      <c r="L1049">
        <v>304000</v>
      </c>
      <c r="M1049" t="s">
        <v>1255</v>
      </c>
      <c r="O1049" s="66">
        <v>423600</v>
      </c>
      <c r="P1049" s="66">
        <v>164346.57</v>
      </c>
      <c r="Q1049" t="s">
        <v>414</v>
      </c>
      <c r="R1049" t="s">
        <v>475</v>
      </c>
      <c r="S1049" t="e">
        <f>VLOOKUP(B1049,中介结果明细表!$B$4:$E$6,8,FALSE)</f>
        <v>#N/A</v>
      </c>
    </row>
    <row r="1050" hidden="1" spans="1:19">
      <c r="A1050">
        <v>1235</v>
      </c>
      <c r="B1050" s="67">
        <v>34000000261</v>
      </c>
      <c r="C1050" t="s">
        <v>1560</v>
      </c>
      <c r="D1050" t="s">
        <v>735</v>
      </c>
      <c r="E1050" t="s">
        <v>1560</v>
      </c>
      <c r="F1050" t="s">
        <v>409</v>
      </c>
      <c r="G1050" t="s">
        <v>474</v>
      </c>
      <c r="H1050">
        <v>1</v>
      </c>
      <c r="I1050" t="s">
        <v>593</v>
      </c>
      <c r="J1050">
        <v>302020509</v>
      </c>
      <c r="K1050" t="s">
        <v>1366</v>
      </c>
      <c r="L1050">
        <v>304000</v>
      </c>
      <c r="M1050" t="s">
        <v>1255</v>
      </c>
      <c r="O1050" s="66">
        <v>0</v>
      </c>
      <c r="P1050" s="66">
        <v>0</v>
      </c>
      <c r="Q1050" t="s">
        <v>434</v>
      </c>
      <c r="R1050" t="s">
        <v>522</v>
      </c>
      <c r="S1050" t="e">
        <f>VLOOKUP(B1050,中介结果明细表!$B$4:$E$6,8,FALSE)</f>
        <v>#N/A</v>
      </c>
    </row>
    <row r="1051" hidden="1" spans="1:19">
      <c r="A1051">
        <v>1235</v>
      </c>
      <c r="B1051" s="67">
        <v>34000000262</v>
      </c>
      <c r="C1051" t="s">
        <v>1256</v>
      </c>
      <c r="D1051" t="s">
        <v>713</v>
      </c>
      <c r="E1051" t="s">
        <v>1256</v>
      </c>
      <c r="F1051" t="s">
        <v>409</v>
      </c>
      <c r="G1051" t="s">
        <v>474</v>
      </c>
      <c r="H1051">
        <v>1</v>
      </c>
      <c r="I1051" t="s">
        <v>593</v>
      </c>
      <c r="J1051">
        <v>302030121</v>
      </c>
      <c r="K1051" t="s">
        <v>715</v>
      </c>
      <c r="L1051">
        <v>304000</v>
      </c>
      <c r="M1051" t="s">
        <v>1255</v>
      </c>
      <c r="O1051" s="66">
        <v>3250</v>
      </c>
      <c r="P1051" s="66">
        <v>1261.07</v>
      </c>
      <c r="Q1051" t="s">
        <v>414</v>
      </c>
      <c r="R1051" t="s">
        <v>475</v>
      </c>
      <c r="S1051" t="e">
        <f>VLOOKUP(B1051,中介结果明细表!$B$4:$E$6,8,FALSE)</f>
        <v>#N/A</v>
      </c>
    </row>
    <row r="1052" hidden="1" spans="1:19">
      <c r="A1052">
        <v>1235</v>
      </c>
      <c r="B1052" s="67">
        <v>34000000263</v>
      </c>
      <c r="C1052" t="s">
        <v>1256</v>
      </c>
      <c r="D1052" t="s">
        <v>713</v>
      </c>
      <c r="E1052" t="s">
        <v>1256</v>
      </c>
      <c r="F1052" t="s">
        <v>409</v>
      </c>
      <c r="G1052" t="s">
        <v>474</v>
      </c>
      <c r="H1052">
        <v>1</v>
      </c>
      <c r="I1052" t="s">
        <v>593</v>
      </c>
      <c r="J1052">
        <v>30203010205</v>
      </c>
      <c r="K1052" t="s">
        <v>715</v>
      </c>
      <c r="L1052">
        <v>304000</v>
      </c>
      <c r="M1052" t="s">
        <v>1255</v>
      </c>
      <c r="O1052" s="66">
        <v>3250</v>
      </c>
      <c r="P1052" s="66">
        <v>1261.07</v>
      </c>
      <c r="Q1052" t="s">
        <v>414</v>
      </c>
      <c r="R1052" t="s">
        <v>475</v>
      </c>
      <c r="S1052" t="e">
        <f>VLOOKUP(B1052,中介结果明细表!$B$4:$E$6,8,FALSE)</f>
        <v>#N/A</v>
      </c>
    </row>
    <row r="1053" hidden="1" spans="1:19">
      <c r="A1053">
        <v>1235</v>
      </c>
      <c r="B1053" s="67">
        <v>34000000264</v>
      </c>
      <c r="C1053" t="s">
        <v>712</v>
      </c>
      <c r="D1053" t="s">
        <v>713</v>
      </c>
      <c r="E1053" t="s">
        <v>712</v>
      </c>
      <c r="F1053" t="s">
        <v>409</v>
      </c>
      <c r="G1053" t="s">
        <v>474</v>
      </c>
      <c r="H1053">
        <v>1</v>
      </c>
      <c r="I1053" t="s">
        <v>593</v>
      </c>
      <c r="J1053">
        <v>302022101</v>
      </c>
      <c r="K1053" t="s">
        <v>715</v>
      </c>
      <c r="L1053">
        <v>304000</v>
      </c>
      <c r="M1053" t="s">
        <v>1255</v>
      </c>
      <c r="O1053" s="66">
        <v>4800</v>
      </c>
      <c r="P1053" s="66">
        <v>1862.43</v>
      </c>
      <c r="Q1053" t="s">
        <v>414</v>
      </c>
      <c r="R1053" t="s">
        <v>475</v>
      </c>
      <c r="S1053" t="e">
        <f>VLOOKUP(B1053,中介结果明细表!$B$4:$E$6,8,FALSE)</f>
        <v>#N/A</v>
      </c>
    </row>
    <row r="1054" spans="1:19">
      <c r="A1054">
        <v>1235</v>
      </c>
      <c r="B1054" s="67">
        <v>34000000265</v>
      </c>
      <c r="C1054" t="s">
        <v>1555</v>
      </c>
      <c r="D1054" t="s">
        <v>1556</v>
      </c>
      <c r="E1054" t="s">
        <v>1555</v>
      </c>
      <c r="F1054" t="s">
        <v>409</v>
      </c>
      <c r="G1054" t="s">
        <v>474</v>
      </c>
      <c r="H1054">
        <v>1</v>
      </c>
      <c r="I1054" t="s">
        <v>593</v>
      </c>
      <c r="J1054">
        <v>302020105</v>
      </c>
      <c r="K1054" t="s">
        <v>1557</v>
      </c>
      <c r="L1054">
        <v>304000</v>
      </c>
      <c r="M1054" t="s">
        <v>1255</v>
      </c>
      <c r="O1054" s="66">
        <v>11500</v>
      </c>
      <c r="P1054" s="66">
        <v>4461.66</v>
      </c>
      <c r="Q1054" t="s">
        <v>414</v>
      </c>
      <c r="R1054" t="s">
        <v>475</v>
      </c>
      <c r="S1054" t="e">
        <f>VLOOKUP(B1054,中介结果明细表!$B$4:$E$6,8,FALSE)</f>
        <v>#N/A</v>
      </c>
    </row>
    <row r="1055" hidden="1" spans="1:19">
      <c r="A1055">
        <v>1235</v>
      </c>
      <c r="B1055" s="67">
        <v>34000000266</v>
      </c>
      <c r="C1055" t="s">
        <v>252</v>
      </c>
      <c r="D1055" t="s">
        <v>1561</v>
      </c>
      <c r="E1055" t="s">
        <v>252</v>
      </c>
      <c r="F1055" t="s">
        <v>409</v>
      </c>
      <c r="G1055" t="s">
        <v>1562</v>
      </c>
      <c r="H1055">
        <v>1</v>
      </c>
      <c r="I1055" t="s">
        <v>593</v>
      </c>
      <c r="J1055">
        <v>3020503</v>
      </c>
      <c r="K1055" t="s">
        <v>433</v>
      </c>
      <c r="L1055">
        <v>304000</v>
      </c>
      <c r="M1055" t="s">
        <v>1255</v>
      </c>
      <c r="O1055" s="66">
        <v>0</v>
      </c>
      <c r="P1055" s="66">
        <v>0</v>
      </c>
      <c r="Q1055" t="s">
        <v>434</v>
      </c>
      <c r="R1055" t="s">
        <v>437</v>
      </c>
      <c r="S1055" t="e">
        <f>VLOOKUP(B1055,中介结果明细表!$B$4:$E$6,8,FALSE)</f>
        <v>#N/A</v>
      </c>
    </row>
    <row r="1056" hidden="1" spans="1:19">
      <c r="A1056">
        <v>1235</v>
      </c>
      <c r="B1056" s="67">
        <v>34000000267</v>
      </c>
      <c r="C1056" t="s">
        <v>252</v>
      </c>
      <c r="D1056" t="s">
        <v>1563</v>
      </c>
      <c r="E1056" t="s">
        <v>252</v>
      </c>
      <c r="F1056" t="s">
        <v>409</v>
      </c>
      <c r="G1056" t="s">
        <v>1562</v>
      </c>
      <c r="H1056">
        <v>1</v>
      </c>
      <c r="I1056" t="s">
        <v>593</v>
      </c>
      <c r="J1056">
        <v>3020503</v>
      </c>
      <c r="K1056" t="s">
        <v>433</v>
      </c>
      <c r="L1056">
        <v>304000</v>
      </c>
      <c r="M1056" t="s">
        <v>1255</v>
      </c>
      <c r="O1056" s="66">
        <v>0</v>
      </c>
      <c r="P1056" s="66">
        <v>0</v>
      </c>
      <c r="Q1056" t="s">
        <v>434</v>
      </c>
      <c r="R1056" t="s">
        <v>437</v>
      </c>
      <c r="S1056" t="e">
        <f>VLOOKUP(B1056,中介结果明细表!$B$4:$E$6,8,FALSE)</f>
        <v>#N/A</v>
      </c>
    </row>
    <row r="1057" hidden="1" spans="1:19">
      <c r="A1057">
        <v>1235</v>
      </c>
      <c r="B1057" s="67">
        <v>34000000268</v>
      </c>
      <c r="C1057" t="s">
        <v>1564</v>
      </c>
      <c r="D1057" t="s">
        <v>1565</v>
      </c>
      <c r="E1057" t="s">
        <v>1564</v>
      </c>
      <c r="F1057" t="s">
        <v>409</v>
      </c>
      <c r="G1057" t="s">
        <v>1562</v>
      </c>
      <c r="H1057">
        <v>1</v>
      </c>
      <c r="I1057" t="s">
        <v>472</v>
      </c>
      <c r="J1057">
        <v>3020503</v>
      </c>
      <c r="K1057" t="s">
        <v>433</v>
      </c>
      <c r="L1057">
        <v>304000</v>
      </c>
      <c r="M1057" t="s">
        <v>1255</v>
      </c>
      <c r="O1057" s="66">
        <v>0</v>
      </c>
      <c r="P1057" s="66">
        <v>0</v>
      </c>
      <c r="Q1057" t="s">
        <v>434</v>
      </c>
      <c r="R1057" t="s">
        <v>437</v>
      </c>
      <c r="S1057" t="e">
        <f>VLOOKUP(B1057,中介结果明细表!$B$4:$E$6,8,FALSE)</f>
        <v>#N/A</v>
      </c>
    </row>
    <row r="1058" hidden="1" spans="1:19">
      <c r="A1058">
        <v>1235</v>
      </c>
      <c r="B1058" s="67">
        <v>34000000269</v>
      </c>
      <c r="C1058" t="s">
        <v>1354</v>
      </c>
      <c r="D1058" t="s">
        <v>1563</v>
      </c>
      <c r="E1058" t="s">
        <v>1354</v>
      </c>
      <c r="F1058" t="s">
        <v>409</v>
      </c>
      <c r="G1058" t="s">
        <v>1562</v>
      </c>
      <c r="H1058">
        <v>1</v>
      </c>
      <c r="I1058" t="s">
        <v>593</v>
      </c>
      <c r="J1058">
        <v>3020503</v>
      </c>
      <c r="K1058" t="s">
        <v>433</v>
      </c>
      <c r="L1058">
        <v>304000</v>
      </c>
      <c r="M1058" t="s">
        <v>1255</v>
      </c>
      <c r="O1058" s="66">
        <v>0</v>
      </c>
      <c r="P1058" s="66">
        <v>0</v>
      </c>
      <c r="Q1058" t="s">
        <v>434</v>
      </c>
      <c r="R1058" t="s">
        <v>506</v>
      </c>
      <c r="S1058" t="e">
        <f>VLOOKUP(B1058,中介结果明细表!$B$4:$E$6,8,FALSE)</f>
        <v>#N/A</v>
      </c>
    </row>
    <row r="1059" hidden="1" spans="1:19">
      <c r="A1059">
        <v>1235</v>
      </c>
      <c r="B1059" s="67">
        <v>34000000270</v>
      </c>
      <c r="C1059" t="s">
        <v>252</v>
      </c>
      <c r="D1059" t="s">
        <v>1561</v>
      </c>
      <c r="E1059" t="s">
        <v>252</v>
      </c>
      <c r="F1059" t="s">
        <v>409</v>
      </c>
      <c r="G1059" t="s">
        <v>1562</v>
      </c>
      <c r="H1059">
        <v>1</v>
      </c>
      <c r="I1059" t="s">
        <v>593</v>
      </c>
      <c r="J1059">
        <v>3020503</v>
      </c>
      <c r="K1059" t="s">
        <v>433</v>
      </c>
      <c r="L1059">
        <v>304000</v>
      </c>
      <c r="M1059" t="s">
        <v>1255</v>
      </c>
      <c r="O1059" s="66">
        <v>0</v>
      </c>
      <c r="P1059" s="66">
        <v>0</v>
      </c>
      <c r="Q1059" t="s">
        <v>434</v>
      </c>
      <c r="R1059" t="s">
        <v>506</v>
      </c>
      <c r="S1059" t="e">
        <f>VLOOKUP(B1059,中介结果明细表!$B$4:$E$6,8,FALSE)</f>
        <v>#N/A</v>
      </c>
    </row>
    <row r="1060" hidden="1" spans="1:19">
      <c r="A1060">
        <v>1235</v>
      </c>
      <c r="B1060" s="67">
        <v>34000000271</v>
      </c>
      <c r="C1060" t="s">
        <v>1564</v>
      </c>
      <c r="D1060" t="s">
        <v>1565</v>
      </c>
      <c r="E1060" t="s">
        <v>1564</v>
      </c>
      <c r="F1060" t="s">
        <v>409</v>
      </c>
      <c r="G1060" t="s">
        <v>1562</v>
      </c>
      <c r="H1060">
        <v>1</v>
      </c>
      <c r="I1060" t="s">
        <v>472</v>
      </c>
      <c r="J1060">
        <v>3020503</v>
      </c>
      <c r="K1060" t="s">
        <v>433</v>
      </c>
      <c r="L1060">
        <v>304000</v>
      </c>
      <c r="M1060" t="s">
        <v>1255</v>
      </c>
      <c r="O1060" s="66">
        <v>0</v>
      </c>
      <c r="P1060" s="66">
        <v>0</v>
      </c>
      <c r="Q1060" t="s">
        <v>434</v>
      </c>
      <c r="R1060" t="s">
        <v>506</v>
      </c>
      <c r="S1060" t="e">
        <f>VLOOKUP(B1060,中介结果明细表!$B$4:$E$6,8,FALSE)</f>
        <v>#N/A</v>
      </c>
    </row>
    <row r="1061" hidden="1" spans="1:19">
      <c r="A1061">
        <v>1235</v>
      </c>
      <c r="B1061" s="67">
        <v>34000000272</v>
      </c>
      <c r="C1061" t="s">
        <v>1354</v>
      </c>
      <c r="D1061" t="s">
        <v>1563</v>
      </c>
      <c r="E1061" t="s">
        <v>1354</v>
      </c>
      <c r="F1061" t="s">
        <v>409</v>
      </c>
      <c r="G1061" t="s">
        <v>1562</v>
      </c>
      <c r="H1061">
        <v>1</v>
      </c>
      <c r="I1061" t="s">
        <v>593</v>
      </c>
      <c r="J1061">
        <v>3020503</v>
      </c>
      <c r="K1061" t="s">
        <v>433</v>
      </c>
      <c r="L1061">
        <v>304000</v>
      </c>
      <c r="M1061" t="s">
        <v>1255</v>
      </c>
      <c r="O1061" s="66">
        <v>0</v>
      </c>
      <c r="P1061" s="66">
        <v>0</v>
      </c>
      <c r="Q1061" t="s">
        <v>434</v>
      </c>
      <c r="R1061" t="s">
        <v>450</v>
      </c>
      <c r="S1061" t="e">
        <f>VLOOKUP(B1061,中介结果明细表!$B$4:$E$6,8,FALSE)</f>
        <v>#N/A</v>
      </c>
    </row>
    <row r="1062" hidden="1" spans="1:19">
      <c r="A1062">
        <v>1235</v>
      </c>
      <c r="B1062" s="67">
        <v>34000000273</v>
      </c>
      <c r="C1062" t="s">
        <v>252</v>
      </c>
      <c r="D1062" t="s">
        <v>1561</v>
      </c>
      <c r="E1062" t="s">
        <v>252</v>
      </c>
      <c r="F1062" t="s">
        <v>409</v>
      </c>
      <c r="G1062" t="s">
        <v>1562</v>
      </c>
      <c r="H1062">
        <v>1</v>
      </c>
      <c r="I1062" t="s">
        <v>593</v>
      </c>
      <c r="J1062">
        <v>3020503</v>
      </c>
      <c r="K1062" t="s">
        <v>433</v>
      </c>
      <c r="L1062">
        <v>304000</v>
      </c>
      <c r="M1062" t="s">
        <v>1255</v>
      </c>
      <c r="O1062" s="66">
        <v>0</v>
      </c>
      <c r="P1062" s="66">
        <v>0</v>
      </c>
      <c r="Q1062" t="s">
        <v>434</v>
      </c>
      <c r="R1062" t="s">
        <v>450</v>
      </c>
      <c r="S1062" t="e">
        <f>VLOOKUP(B1062,中介结果明细表!$B$4:$E$6,8,FALSE)</f>
        <v>#N/A</v>
      </c>
    </row>
    <row r="1063" hidden="1" spans="1:19">
      <c r="A1063">
        <v>1235</v>
      </c>
      <c r="B1063" s="67">
        <v>34000000274</v>
      </c>
      <c r="C1063" t="s">
        <v>1564</v>
      </c>
      <c r="D1063" t="s">
        <v>1565</v>
      </c>
      <c r="E1063" t="s">
        <v>1564</v>
      </c>
      <c r="F1063" t="s">
        <v>409</v>
      </c>
      <c r="G1063" t="s">
        <v>1562</v>
      </c>
      <c r="H1063">
        <v>1</v>
      </c>
      <c r="I1063" t="s">
        <v>472</v>
      </c>
      <c r="J1063">
        <v>3020503</v>
      </c>
      <c r="K1063" t="s">
        <v>433</v>
      </c>
      <c r="L1063">
        <v>304000</v>
      </c>
      <c r="M1063" t="s">
        <v>1255</v>
      </c>
      <c r="O1063" s="66">
        <v>0</v>
      </c>
      <c r="P1063" s="66">
        <v>0</v>
      </c>
      <c r="Q1063" t="s">
        <v>434</v>
      </c>
      <c r="R1063" t="s">
        <v>450</v>
      </c>
      <c r="S1063" t="e">
        <f>VLOOKUP(B1063,中介结果明细表!$B$4:$E$6,8,FALSE)</f>
        <v>#N/A</v>
      </c>
    </row>
    <row r="1064" hidden="1" spans="1:19">
      <c r="A1064">
        <v>1235</v>
      </c>
      <c r="B1064" s="67">
        <v>34000000275</v>
      </c>
      <c r="C1064" t="s">
        <v>1566</v>
      </c>
      <c r="D1064" t="s">
        <v>1567</v>
      </c>
      <c r="E1064" t="s">
        <v>1566</v>
      </c>
      <c r="F1064" t="s">
        <v>409</v>
      </c>
      <c r="G1064" t="s">
        <v>720</v>
      </c>
      <c r="H1064">
        <v>1</v>
      </c>
      <c r="I1064" t="s">
        <v>472</v>
      </c>
      <c r="J1064">
        <v>302020509</v>
      </c>
      <c r="K1064" t="s">
        <v>433</v>
      </c>
      <c r="L1064">
        <v>304000</v>
      </c>
      <c r="M1064" t="s">
        <v>1255</v>
      </c>
      <c r="O1064" s="66">
        <v>0</v>
      </c>
      <c r="P1064" s="66">
        <v>0</v>
      </c>
      <c r="Q1064" t="s">
        <v>434</v>
      </c>
      <c r="R1064" t="s">
        <v>455</v>
      </c>
      <c r="S1064" t="e">
        <f>VLOOKUP(B1064,中介结果明细表!$B$4:$E$6,8,FALSE)</f>
        <v>#N/A</v>
      </c>
    </row>
    <row r="1065" hidden="1" spans="1:19">
      <c r="A1065">
        <v>1235</v>
      </c>
      <c r="B1065" s="67">
        <v>34000000276</v>
      </c>
      <c r="C1065" t="s">
        <v>1558</v>
      </c>
      <c r="D1065" t="s">
        <v>1568</v>
      </c>
      <c r="E1065" t="s">
        <v>1558</v>
      </c>
      <c r="F1065" t="s">
        <v>409</v>
      </c>
      <c r="G1065" t="s">
        <v>720</v>
      </c>
      <c r="H1065">
        <v>1</v>
      </c>
      <c r="I1065" t="s">
        <v>593</v>
      </c>
      <c r="J1065">
        <v>3020504</v>
      </c>
      <c r="K1065" t="s">
        <v>433</v>
      </c>
      <c r="L1065">
        <v>304000</v>
      </c>
      <c r="M1065" t="s">
        <v>1255</v>
      </c>
      <c r="O1065" s="66">
        <v>0</v>
      </c>
      <c r="P1065" s="66">
        <v>0</v>
      </c>
      <c r="Q1065" t="s">
        <v>434</v>
      </c>
      <c r="R1065" t="s">
        <v>478</v>
      </c>
      <c r="S1065" t="e">
        <f>VLOOKUP(B1065,中介结果明细表!$B$4:$E$6,8,FALSE)</f>
        <v>#N/A</v>
      </c>
    </row>
    <row r="1066" hidden="1" spans="1:19">
      <c r="A1066">
        <v>1235</v>
      </c>
      <c r="B1066" s="67">
        <v>34000000277</v>
      </c>
      <c r="C1066" t="s">
        <v>913</v>
      </c>
      <c r="D1066" t="s">
        <v>1569</v>
      </c>
      <c r="E1066" t="s">
        <v>913</v>
      </c>
      <c r="F1066" t="s">
        <v>409</v>
      </c>
      <c r="G1066" t="s">
        <v>720</v>
      </c>
      <c r="H1066">
        <v>1</v>
      </c>
      <c r="I1066" t="s">
        <v>593</v>
      </c>
      <c r="J1066">
        <v>302020104</v>
      </c>
      <c r="K1066" t="s">
        <v>1416</v>
      </c>
      <c r="L1066">
        <v>304000</v>
      </c>
      <c r="M1066" t="s">
        <v>1255</v>
      </c>
      <c r="O1066" s="66">
        <v>0</v>
      </c>
      <c r="P1066" s="66">
        <v>0</v>
      </c>
      <c r="Q1066" t="s">
        <v>434</v>
      </c>
      <c r="R1066" t="s">
        <v>437</v>
      </c>
      <c r="S1066" t="e">
        <f>VLOOKUP(B1066,中介结果明细表!$B$4:$E$6,8,FALSE)</f>
        <v>#N/A</v>
      </c>
    </row>
    <row r="1067" hidden="1" spans="1:19">
      <c r="A1067">
        <v>1235</v>
      </c>
      <c r="B1067" s="67">
        <v>34000000278</v>
      </c>
      <c r="C1067" t="s">
        <v>1570</v>
      </c>
      <c r="D1067" t="s">
        <v>1571</v>
      </c>
      <c r="E1067" t="s">
        <v>1570</v>
      </c>
      <c r="F1067" t="s">
        <v>409</v>
      </c>
      <c r="G1067" t="s">
        <v>477</v>
      </c>
      <c r="H1067">
        <v>1</v>
      </c>
      <c r="I1067" t="s">
        <v>472</v>
      </c>
      <c r="J1067">
        <v>30202190101</v>
      </c>
      <c r="K1067" t="s">
        <v>433</v>
      </c>
      <c r="L1067">
        <v>304000</v>
      </c>
      <c r="M1067" t="s">
        <v>1255</v>
      </c>
      <c r="O1067" s="66">
        <v>0</v>
      </c>
      <c r="P1067" s="66">
        <v>0</v>
      </c>
      <c r="Q1067" t="s">
        <v>434</v>
      </c>
      <c r="R1067" t="s">
        <v>506</v>
      </c>
      <c r="S1067" t="e">
        <f>VLOOKUP(B1067,中介结果明细表!$B$4:$E$6,8,FALSE)</f>
        <v>#N/A</v>
      </c>
    </row>
    <row r="1068" hidden="1" spans="1:19">
      <c r="A1068">
        <v>1235</v>
      </c>
      <c r="B1068" s="67">
        <v>34000000279</v>
      </c>
      <c r="C1068" t="s">
        <v>1570</v>
      </c>
      <c r="D1068" t="s">
        <v>1572</v>
      </c>
      <c r="E1068" t="s">
        <v>1570</v>
      </c>
      <c r="F1068" t="s">
        <v>409</v>
      </c>
      <c r="G1068" t="s">
        <v>477</v>
      </c>
      <c r="H1068">
        <v>1</v>
      </c>
      <c r="I1068" t="s">
        <v>472</v>
      </c>
      <c r="J1068">
        <v>30202190101</v>
      </c>
      <c r="K1068" t="s">
        <v>433</v>
      </c>
      <c r="L1068">
        <v>304000</v>
      </c>
      <c r="M1068" t="s">
        <v>1255</v>
      </c>
      <c r="O1068" s="66">
        <v>0</v>
      </c>
      <c r="P1068" s="66">
        <v>0</v>
      </c>
      <c r="Q1068" t="s">
        <v>434</v>
      </c>
      <c r="R1068" t="s">
        <v>506</v>
      </c>
      <c r="S1068" t="e">
        <f>VLOOKUP(B1068,中介结果明细表!$B$4:$E$6,8,FALSE)</f>
        <v>#N/A</v>
      </c>
    </row>
    <row r="1069" hidden="1" spans="1:19">
      <c r="A1069">
        <v>1235</v>
      </c>
      <c r="B1069" s="67">
        <v>34000000280</v>
      </c>
      <c r="C1069" t="s">
        <v>1570</v>
      </c>
      <c r="D1069" t="s">
        <v>1573</v>
      </c>
      <c r="E1069" t="s">
        <v>1570</v>
      </c>
      <c r="F1069" t="s">
        <v>409</v>
      </c>
      <c r="G1069" t="s">
        <v>477</v>
      </c>
      <c r="H1069">
        <v>1</v>
      </c>
      <c r="I1069" t="s">
        <v>472</v>
      </c>
      <c r="J1069">
        <v>30202190101</v>
      </c>
      <c r="K1069" t="s">
        <v>433</v>
      </c>
      <c r="L1069">
        <v>304000</v>
      </c>
      <c r="M1069" t="s">
        <v>1255</v>
      </c>
      <c r="O1069" s="66">
        <v>0</v>
      </c>
      <c r="P1069" s="66">
        <v>0</v>
      </c>
      <c r="Q1069" t="s">
        <v>434</v>
      </c>
      <c r="R1069" t="s">
        <v>506</v>
      </c>
      <c r="S1069" t="e">
        <f>VLOOKUP(B1069,中介结果明细表!$B$4:$E$6,8,FALSE)</f>
        <v>#N/A</v>
      </c>
    </row>
    <row r="1070" hidden="1" spans="1:19">
      <c r="A1070">
        <v>1235</v>
      </c>
      <c r="B1070" s="67">
        <v>34000000281</v>
      </c>
      <c r="C1070" t="s">
        <v>913</v>
      </c>
      <c r="D1070" t="s">
        <v>1574</v>
      </c>
      <c r="E1070" t="s">
        <v>913</v>
      </c>
      <c r="F1070" t="s">
        <v>409</v>
      </c>
      <c r="G1070" t="s">
        <v>477</v>
      </c>
      <c r="H1070">
        <v>1</v>
      </c>
      <c r="I1070" t="s">
        <v>593</v>
      </c>
      <c r="J1070">
        <v>302020104</v>
      </c>
      <c r="K1070" t="s">
        <v>1416</v>
      </c>
      <c r="L1070">
        <v>304000</v>
      </c>
      <c r="M1070" t="s">
        <v>1255</v>
      </c>
      <c r="O1070" s="66">
        <v>0</v>
      </c>
      <c r="P1070" s="66">
        <v>0</v>
      </c>
      <c r="Q1070" t="s">
        <v>434</v>
      </c>
      <c r="R1070" t="s">
        <v>435</v>
      </c>
      <c r="S1070" t="e">
        <f>VLOOKUP(B1070,中介结果明细表!$B$4:$E$6,8,FALSE)</f>
        <v>#N/A</v>
      </c>
    </row>
    <row r="1071" hidden="1" spans="1:19">
      <c r="A1071">
        <v>1235</v>
      </c>
      <c r="B1071" s="67">
        <v>34000000282</v>
      </c>
      <c r="C1071" t="s">
        <v>252</v>
      </c>
      <c r="D1071" t="s">
        <v>716</v>
      </c>
      <c r="E1071" t="s">
        <v>252</v>
      </c>
      <c r="F1071" t="s">
        <v>409</v>
      </c>
      <c r="G1071" t="s">
        <v>1575</v>
      </c>
      <c r="H1071">
        <v>1</v>
      </c>
      <c r="I1071" t="s">
        <v>593</v>
      </c>
      <c r="J1071">
        <v>3020503</v>
      </c>
      <c r="K1071" t="s">
        <v>433</v>
      </c>
      <c r="L1071">
        <v>304000</v>
      </c>
      <c r="M1071" t="s">
        <v>1255</v>
      </c>
      <c r="O1071" s="66">
        <v>0</v>
      </c>
      <c r="P1071" s="66">
        <v>0</v>
      </c>
      <c r="Q1071" t="s">
        <v>434</v>
      </c>
      <c r="R1071" t="s">
        <v>464</v>
      </c>
      <c r="S1071" t="e">
        <f>VLOOKUP(B1071,中介结果明细表!$B$4:$E$6,8,FALSE)</f>
        <v>#N/A</v>
      </c>
    </row>
    <row r="1072" hidden="1" spans="1:19">
      <c r="A1072">
        <v>1235</v>
      </c>
      <c r="B1072" s="67">
        <v>34000000283</v>
      </c>
      <c r="C1072" t="s">
        <v>1354</v>
      </c>
      <c r="D1072" t="s">
        <v>1576</v>
      </c>
      <c r="E1072" t="s">
        <v>1354</v>
      </c>
      <c r="F1072" t="s">
        <v>409</v>
      </c>
      <c r="G1072" t="s">
        <v>1575</v>
      </c>
      <c r="H1072">
        <v>1</v>
      </c>
      <c r="I1072" t="s">
        <v>593</v>
      </c>
      <c r="J1072">
        <v>3020503</v>
      </c>
      <c r="K1072" t="s">
        <v>433</v>
      </c>
      <c r="L1072">
        <v>304000</v>
      </c>
      <c r="M1072" t="s">
        <v>1255</v>
      </c>
      <c r="O1072" s="66">
        <v>0</v>
      </c>
      <c r="P1072" s="66">
        <v>0</v>
      </c>
      <c r="Q1072" t="s">
        <v>434</v>
      </c>
      <c r="R1072" t="s">
        <v>464</v>
      </c>
      <c r="S1072" t="e">
        <f>VLOOKUP(B1072,中介结果明细表!$B$4:$E$6,8,FALSE)</f>
        <v>#N/A</v>
      </c>
    </row>
    <row r="1073" hidden="1" spans="1:19">
      <c r="A1073">
        <v>1235</v>
      </c>
      <c r="B1073" s="67">
        <v>34000000284</v>
      </c>
      <c r="C1073" t="s">
        <v>1577</v>
      </c>
      <c r="D1073" t="s">
        <v>1578</v>
      </c>
      <c r="E1073" t="s">
        <v>1577</v>
      </c>
      <c r="F1073" t="s">
        <v>409</v>
      </c>
      <c r="G1073" t="s">
        <v>1575</v>
      </c>
      <c r="H1073">
        <v>1</v>
      </c>
      <c r="I1073" t="s">
        <v>472</v>
      </c>
      <c r="J1073">
        <v>302030121</v>
      </c>
      <c r="K1073" t="s">
        <v>433</v>
      </c>
      <c r="L1073">
        <v>304000</v>
      </c>
      <c r="M1073" t="s">
        <v>1255</v>
      </c>
      <c r="O1073" s="66">
        <v>0</v>
      </c>
      <c r="P1073" s="66">
        <v>0</v>
      </c>
      <c r="Q1073" t="s">
        <v>434</v>
      </c>
      <c r="R1073" t="s">
        <v>455</v>
      </c>
      <c r="S1073" t="e">
        <f>VLOOKUP(B1073,中介结果明细表!$B$4:$E$6,8,FALSE)</f>
        <v>#N/A</v>
      </c>
    </row>
    <row r="1074" hidden="1" spans="1:19">
      <c r="A1074">
        <v>1235</v>
      </c>
      <c r="B1074" s="67">
        <v>34000000285</v>
      </c>
      <c r="C1074" t="s">
        <v>1429</v>
      </c>
      <c r="D1074" t="s">
        <v>1579</v>
      </c>
      <c r="E1074" t="s">
        <v>1580</v>
      </c>
      <c r="F1074" t="s">
        <v>409</v>
      </c>
      <c r="G1074" t="s">
        <v>1581</v>
      </c>
      <c r="H1074">
        <v>1</v>
      </c>
      <c r="I1074" t="s">
        <v>411</v>
      </c>
      <c r="J1074">
        <v>302020108</v>
      </c>
      <c r="K1074" t="s">
        <v>1492</v>
      </c>
      <c r="L1074">
        <v>304000</v>
      </c>
      <c r="M1074" t="s">
        <v>1255</v>
      </c>
      <c r="O1074" s="66">
        <v>0</v>
      </c>
      <c r="P1074" s="66">
        <v>0</v>
      </c>
      <c r="Q1074" t="s">
        <v>434</v>
      </c>
      <c r="R1074" t="s">
        <v>464</v>
      </c>
      <c r="S1074" t="e">
        <f>VLOOKUP(B1074,中介结果明细表!$B$4:$E$6,8,FALSE)</f>
        <v>#N/A</v>
      </c>
    </row>
    <row r="1075" hidden="1" spans="1:19">
      <c r="A1075">
        <v>1235</v>
      </c>
      <c r="B1075" s="67">
        <v>34000000286</v>
      </c>
      <c r="C1075" t="s">
        <v>1582</v>
      </c>
      <c r="E1075" t="s">
        <v>1582</v>
      </c>
      <c r="F1075" t="s">
        <v>409</v>
      </c>
      <c r="G1075" t="s">
        <v>1583</v>
      </c>
      <c r="H1075">
        <v>1</v>
      </c>
      <c r="I1075" t="s">
        <v>472</v>
      </c>
      <c r="J1075">
        <v>302040901</v>
      </c>
      <c r="K1075" t="s">
        <v>433</v>
      </c>
      <c r="L1075">
        <v>304000</v>
      </c>
      <c r="M1075" t="s">
        <v>1255</v>
      </c>
      <c r="O1075" s="66">
        <v>0</v>
      </c>
      <c r="P1075" s="66">
        <v>0</v>
      </c>
      <c r="Q1075" t="s">
        <v>434</v>
      </c>
      <c r="R1075" t="s">
        <v>455</v>
      </c>
      <c r="S1075" t="e">
        <f>VLOOKUP(B1075,中介结果明细表!$B$4:$E$6,8,FALSE)</f>
        <v>#N/A</v>
      </c>
    </row>
    <row r="1076" hidden="1" spans="1:19">
      <c r="A1076">
        <v>1235</v>
      </c>
      <c r="B1076" s="67">
        <v>34000000287</v>
      </c>
      <c r="C1076" t="s">
        <v>1486</v>
      </c>
      <c r="E1076" t="s">
        <v>1486</v>
      </c>
      <c r="F1076" t="s">
        <v>409</v>
      </c>
      <c r="G1076" t="s">
        <v>1583</v>
      </c>
      <c r="H1076">
        <v>1</v>
      </c>
      <c r="I1076" t="s">
        <v>593</v>
      </c>
      <c r="J1076">
        <v>30202090102</v>
      </c>
      <c r="K1076" t="s">
        <v>433</v>
      </c>
      <c r="L1076">
        <v>304000</v>
      </c>
      <c r="M1076" t="s">
        <v>1255</v>
      </c>
      <c r="O1076" s="66">
        <v>0</v>
      </c>
      <c r="P1076" s="66">
        <v>0</v>
      </c>
      <c r="Q1076" t="s">
        <v>434</v>
      </c>
      <c r="R1076" t="s">
        <v>455</v>
      </c>
      <c r="S1076" t="e">
        <f>VLOOKUP(B1076,中介结果明细表!$B$4:$E$6,8,FALSE)</f>
        <v>#N/A</v>
      </c>
    </row>
    <row r="1077" spans="1:19">
      <c r="A1077">
        <v>1235</v>
      </c>
      <c r="B1077" s="67">
        <v>34000000288</v>
      </c>
      <c r="C1077" t="s">
        <v>1558</v>
      </c>
      <c r="D1077" t="s">
        <v>1291</v>
      </c>
      <c r="E1077" t="s">
        <v>1558</v>
      </c>
      <c r="F1077" t="s">
        <v>409</v>
      </c>
      <c r="G1077" t="s">
        <v>1583</v>
      </c>
      <c r="H1077">
        <v>1</v>
      </c>
      <c r="I1077" t="s">
        <v>593</v>
      </c>
      <c r="J1077">
        <v>3020504</v>
      </c>
      <c r="K1077" t="s">
        <v>1366</v>
      </c>
      <c r="L1077">
        <v>304000</v>
      </c>
      <c r="M1077" t="s">
        <v>1255</v>
      </c>
      <c r="O1077" s="66">
        <v>16600</v>
      </c>
      <c r="P1077" s="66">
        <v>7015.37</v>
      </c>
      <c r="Q1077" t="s">
        <v>414</v>
      </c>
      <c r="R1077" t="s">
        <v>452</v>
      </c>
      <c r="S1077" t="e">
        <f>VLOOKUP(B1077,中介结果明细表!$B$4:$E$6,8,FALSE)</f>
        <v>#N/A</v>
      </c>
    </row>
    <row r="1078" hidden="1" spans="1:19">
      <c r="A1078">
        <v>1235</v>
      </c>
      <c r="B1078" s="67">
        <v>34000000289</v>
      </c>
      <c r="C1078" t="s">
        <v>1558</v>
      </c>
      <c r="D1078" t="s">
        <v>1568</v>
      </c>
      <c r="E1078" t="s">
        <v>1558</v>
      </c>
      <c r="F1078" t="s">
        <v>409</v>
      </c>
      <c r="G1078" t="s">
        <v>1584</v>
      </c>
      <c r="H1078">
        <v>1</v>
      </c>
      <c r="I1078" t="s">
        <v>593</v>
      </c>
      <c r="J1078">
        <v>3020504</v>
      </c>
      <c r="K1078" t="s">
        <v>433</v>
      </c>
      <c r="L1078">
        <v>304000</v>
      </c>
      <c r="M1078" t="s">
        <v>1255</v>
      </c>
      <c r="O1078" s="66">
        <v>0</v>
      </c>
      <c r="P1078" s="66">
        <v>0</v>
      </c>
      <c r="Q1078" t="s">
        <v>434</v>
      </c>
      <c r="R1078" t="s">
        <v>435</v>
      </c>
      <c r="S1078" t="e">
        <f>VLOOKUP(B1078,中介结果明细表!$B$4:$E$6,8,FALSE)</f>
        <v>#N/A</v>
      </c>
    </row>
    <row r="1079" hidden="1" spans="1:19">
      <c r="A1079">
        <v>1235</v>
      </c>
      <c r="B1079" s="67">
        <v>34000000290</v>
      </c>
      <c r="C1079" t="s">
        <v>704</v>
      </c>
      <c r="D1079" t="s">
        <v>1585</v>
      </c>
      <c r="E1079" t="s">
        <v>704</v>
      </c>
      <c r="F1079" t="s">
        <v>409</v>
      </c>
      <c r="G1079" t="s">
        <v>480</v>
      </c>
      <c r="H1079">
        <v>1</v>
      </c>
      <c r="I1079" t="s">
        <v>593</v>
      </c>
      <c r="J1079">
        <v>3020503</v>
      </c>
      <c r="K1079" t="s">
        <v>433</v>
      </c>
      <c r="L1079">
        <v>304000</v>
      </c>
      <c r="M1079" t="s">
        <v>1255</v>
      </c>
      <c r="O1079" s="66">
        <v>0</v>
      </c>
      <c r="P1079" s="66">
        <v>0</v>
      </c>
      <c r="Q1079" t="s">
        <v>434</v>
      </c>
      <c r="R1079" t="s">
        <v>455</v>
      </c>
      <c r="S1079" t="e">
        <f>VLOOKUP(B1079,中介结果明细表!$B$4:$E$6,8,FALSE)</f>
        <v>#N/A</v>
      </c>
    </row>
    <row r="1080" hidden="1" spans="1:19">
      <c r="A1080">
        <v>1235</v>
      </c>
      <c r="B1080" s="67">
        <v>34000000291</v>
      </c>
      <c r="C1080" t="s">
        <v>1586</v>
      </c>
      <c r="D1080" t="s">
        <v>1587</v>
      </c>
      <c r="E1080" t="s">
        <v>1586</v>
      </c>
      <c r="F1080" t="s">
        <v>409</v>
      </c>
      <c r="G1080" t="s">
        <v>480</v>
      </c>
      <c r="H1080">
        <v>1</v>
      </c>
      <c r="I1080" t="s">
        <v>593</v>
      </c>
      <c r="J1080">
        <v>3020503</v>
      </c>
      <c r="K1080" t="s">
        <v>1588</v>
      </c>
      <c r="L1080">
        <v>304000</v>
      </c>
      <c r="M1080" t="s">
        <v>1255</v>
      </c>
      <c r="O1080" s="66">
        <v>7000</v>
      </c>
      <c r="P1080" s="66">
        <v>3200.76</v>
      </c>
      <c r="Q1080" t="s">
        <v>414</v>
      </c>
      <c r="R1080" t="s">
        <v>452</v>
      </c>
      <c r="S1080" t="e">
        <f>VLOOKUP(B1080,中介结果明细表!$B$4:$E$6,8,FALSE)</f>
        <v>#N/A</v>
      </c>
    </row>
    <row r="1081" hidden="1" spans="1:19">
      <c r="A1081">
        <v>1235</v>
      </c>
      <c r="B1081" s="67">
        <v>34000000292</v>
      </c>
      <c r="C1081" t="s">
        <v>1505</v>
      </c>
      <c r="D1081" t="s">
        <v>1589</v>
      </c>
      <c r="E1081" t="s">
        <v>1505</v>
      </c>
      <c r="F1081" t="s">
        <v>409</v>
      </c>
      <c r="G1081" t="s">
        <v>480</v>
      </c>
      <c r="H1081">
        <v>1</v>
      </c>
      <c r="I1081" t="s">
        <v>593</v>
      </c>
      <c r="J1081">
        <v>30202070101</v>
      </c>
      <c r="K1081" t="s">
        <v>433</v>
      </c>
      <c r="L1081">
        <v>304000</v>
      </c>
      <c r="M1081" t="s">
        <v>1255</v>
      </c>
      <c r="O1081" s="66">
        <v>0</v>
      </c>
      <c r="P1081" s="66">
        <v>0</v>
      </c>
      <c r="Q1081" t="s">
        <v>434</v>
      </c>
      <c r="R1081" t="s">
        <v>464</v>
      </c>
      <c r="S1081" t="e">
        <f>VLOOKUP(B1081,中介结果明细表!$B$4:$E$6,8,FALSE)</f>
        <v>#N/A</v>
      </c>
    </row>
    <row r="1082" hidden="1" spans="1:19">
      <c r="A1082">
        <v>1235</v>
      </c>
      <c r="B1082" s="67">
        <v>34000000293</v>
      </c>
      <c r="C1082" t="s">
        <v>704</v>
      </c>
      <c r="D1082" t="s">
        <v>1291</v>
      </c>
      <c r="E1082" t="s">
        <v>704</v>
      </c>
      <c r="F1082" t="s">
        <v>409</v>
      </c>
      <c r="G1082" t="s">
        <v>480</v>
      </c>
      <c r="H1082">
        <v>1</v>
      </c>
      <c r="I1082" t="s">
        <v>593</v>
      </c>
      <c r="J1082">
        <v>3020503</v>
      </c>
      <c r="K1082" t="s">
        <v>433</v>
      </c>
      <c r="L1082">
        <v>304000</v>
      </c>
      <c r="M1082" t="s">
        <v>1255</v>
      </c>
      <c r="O1082" s="66">
        <v>0</v>
      </c>
      <c r="P1082" s="66">
        <v>0</v>
      </c>
      <c r="Q1082" t="s">
        <v>434</v>
      </c>
      <c r="R1082" t="s">
        <v>464</v>
      </c>
      <c r="S1082" t="e">
        <f>VLOOKUP(B1082,中介结果明细表!$B$4:$E$6,8,FALSE)</f>
        <v>#N/A</v>
      </c>
    </row>
    <row r="1083" hidden="1" spans="1:19">
      <c r="A1083">
        <v>1235</v>
      </c>
      <c r="B1083" s="67">
        <v>34000000294</v>
      </c>
      <c r="C1083" t="s">
        <v>1551</v>
      </c>
      <c r="D1083" t="s">
        <v>1590</v>
      </c>
      <c r="E1083" t="s">
        <v>1551</v>
      </c>
      <c r="F1083" t="s">
        <v>409</v>
      </c>
      <c r="G1083" t="s">
        <v>570</v>
      </c>
      <c r="H1083">
        <v>1</v>
      </c>
      <c r="I1083" t="s">
        <v>593</v>
      </c>
      <c r="J1083">
        <v>30203010205</v>
      </c>
      <c r="K1083" t="s">
        <v>1591</v>
      </c>
      <c r="L1083">
        <v>304000</v>
      </c>
      <c r="M1083" t="s">
        <v>1255</v>
      </c>
      <c r="O1083" s="66">
        <v>6632.49</v>
      </c>
      <c r="P1083" s="66">
        <v>3032.86</v>
      </c>
      <c r="Q1083" t="s">
        <v>414</v>
      </c>
      <c r="R1083" t="s">
        <v>475</v>
      </c>
      <c r="S1083" t="e">
        <f>VLOOKUP(B1083,中介结果明细表!$B$4:$E$6,8,FALSE)</f>
        <v>#N/A</v>
      </c>
    </row>
    <row r="1084" hidden="1" spans="1:19">
      <c r="A1084">
        <v>1235</v>
      </c>
      <c r="B1084" s="67">
        <v>34000000295</v>
      </c>
      <c r="C1084" t="s">
        <v>1592</v>
      </c>
      <c r="D1084" t="s">
        <v>1593</v>
      </c>
      <c r="E1084" t="s">
        <v>1592</v>
      </c>
      <c r="F1084" t="s">
        <v>409</v>
      </c>
      <c r="G1084" t="s">
        <v>480</v>
      </c>
      <c r="H1084">
        <v>1</v>
      </c>
      <c r="I1084" t="s">
        <v>593</v>
      </c>
      <c r="J1084">
        <v>30202090102</v>
      </c>
      <c r="K1084" t="s">
        <v>1453</v>
      </c>
      <c r="L1084">
        <v>304000</v>
      </c>
      <c r="M1084" t="s">
        <v>1255</v>
      </c>
      <c r="O1084" s="66">
        <v>22649.57</v>
      </c>
      <c r="P1084" s="66">
        <v>10356.88</v>
      </c>
      <c r="Q1084" t="s">
        <v>414</v>
      </c>
      <c r="R1084" t="s">
        <v>457</v>
      </c>
      <c r="S1084" t="e">
        <f>VLOOKUP(B1084,中介结果明细表!$B$4:$E$6,8,FALSE)</f>
        <v>#N/A</v>
      </c>
    </row>
    <row r="1085" hidden="1" spans="1:19">
      <c r="A1085">
        <v>1235</v>
      </c>
      <c r="B1085" s="67">
        <v>34000000296</v>
      </c>
      <c r="C1085" t="s">
        <v>1592</v>
      </c>
      <c r="D1085" t="s">
        <v>1593</v>
      </c>
      <c r="E1085" t="s">
        <v>1592</v>
      </c>
      <c r="F1085" t="s">
        <v>409</v>
      </c>
      <c r="G1085" t="s">
        <v>480</v>
      </c>
      <c r="H1085">
        <v>1</v>
      </c>
      <c r="I1085" t="s">
        <v>593</v>
      </c>
      <c r="J1085">
        <v>30202090102</v>
      </c>
      <c r="K1085" t="s">
        <v>1453</v>
      </c>
      <c r="L1085">
        <v>304000</v>
      </c>
      <c r="M1085" t="s">
        <v>1255</v>
      </c>
      <c r="O1085" s="66">
        <v>22649.57</v>
      </c>
      <c r="P1085" s="66">
        <v>10356.88</v>
      </c>
      <c r="Q1085" t="s">
        <v>414</v>
      </c>
      <c r="R1085" t="s">
        <v>457</v>
      </c>
      <c r="S1085" t="e">
        <f>VLOOKUP(B1085,中介结果明细表!$B$4:$E$6,8,FALSE)</f>
        <v>#N/A</v>
      </c>
    </row>
    <row r="1086" hidden="1" spans="1:19">
      <c r="A1086">
        <v>1235</v>
      </c>
      <c r="B1086" s="67">
        <v>34000000297</v>
      </c>
      <c r="C1086" t="s">
        <v>1592</v>
      </c>
      <c r="D1086" t="s">
        <v>1593</v>
      </c>
      <c r="E1086" t="s">
        <v>1592</v>
      </c>
      <c r="F1086" t="s">
        <v>409</v>
      </c>
      <c r="G1086" t="s">
        <v>480</v>
      </c>
      <c r="H1086">
        <v>1</v>
      </c>
      <c r="I1086" t="s">
        <v>593</v>
      </c>
      <c r="J1086">
        <v>30202090102</v>
      </c>
      <c r="K1086" t="s">
        <v>1453</v>
      </c>
      <c r="L1086">
        <v>304000</v>
      </c>
      <c r="M1086" t="s">
        <v>1255</v>
      </c>
      <c r="O1086" s="66">
        <v>22649.57</v>
      </c>
      <c r="P1086" s="66">
        <v>10356.88</v>
      </c>
      <c r="Q1086" t="s">
        <v>414</v>
      </c>
      <c r="R1086" t="s">
        <v>457</v>
      </c>
      <c r="S1086" t="e">
        <f>VLOOKUP(B1086,中介结果明细表!$B$4:$E$6,8,FALSE)</f>
        <v>#N/A</v>
      </c>
    </row>
    <row r="1087" hidden="1" spans="1:19">
      <c r="A1087">
        <v>1235</v>
      </c>
      <c r="B1087" s="67">
        <v>34000000298</v>
      </c>
      <c r="C1087" t="s">
        <v>1592</v>
      </c>
      <c r="D1087" t="s">
        <v>1593</v>
      </c>
      <c r="E1087" t="s">
        <v>1592</v>
      </c>
      <c r="F1087" t="s">
        <v>409</v>
      </c>
      <c r="G1087" t="s">
        <v>480</v>
      </c>
      <c r="H1087">
        <v>1</v>
      </c>
      <c r="I1087" t="s">
        <v>593</v>
      </c>
      <c r="J1087">
        <v>30202090102</v>
      </c>
      <c r="K1087" t="s">
        <v>1453</v>
      </c>
      <c r="L1087">
        <v>304000</v>
      </c>
      <c r="M1087" t="s">
        <v>1255</v>
      </c>
      <c r="O1087" s="66">
        <v>22649.57</v>
      </c>
      <c r="P1087" s="66">
        <v>10356.88</v>
      </c>
      <c r="Q1087" t="s">
        <v>414</v>
      </c>
      <c r="R1087" t="s">
        <v>457</v>
      </c>
      <c r="S1087" t="e">
        <f>VLOOKUP(B1087,中介结果明细表!$B$4:$E$6,8,FALSE)</f>
        <v>#N/A</v>
      </c>
    </row>
    <row r="1088" hidden="1" spans="1:19">
      <c r="A1088">
        <v>1235</v>
      </c>
      <c r="B1088" s="67">
        <v>34000000299</v>
      </c>
      <c r="C1088" t="s">
        <v>1592</v>
      </c>
      <c r="D1088" t="s">
        <v>1593</v>
      </c>
      <c r="E1088" t="s">
        <v>1592</v>
      </c>
      <c r="F1088" t="s">
        <v>409</v>
      </c>
      <c r="G1088" t="s">
        <v>480</v>
      </c>
      <c r="H1088">
        <v>1</v>
      </c>
      <c r="I1088" t="s">
        <v>593</v>
      </c>
      <c r="J1088">
        <v>30202090102</v>
      </c>
      <c r="K1088" t="s">
        <v>1453</v>
      </c>
      <c r="L1088">
        <v>304000</v>
      </c>
      <c r="M1088" t="s">
        <v>1255</v>
      </c>
      <c r="O1088" s="66">
        <v>22649.57</v>
      </c>
      <c r="P1088" s="66">
        <v>10356.88</v>
      </c>
      <c r="Q1088" t="s">
        <v>414</v>
      </c>
      <c r="R1088" t="s">
        <v>457</v>
      </c>
      <c r="S1088" t="e">
        <f>VLOOKUP(B1088,中介结果明细表!$B$4:$E$6,8,FALSE)</f>
        <v>#N/A</v>
      </c>
    </row>
    <row r="1089" hidden="1" spans="1:19">
      <c r="A1089">
        <v>1235</v>
      </c>
      <c r="B1089" s="67">
        <v>34000000300</v>
      </c>
      <c r="C1089" t="s">
        <v>1594</v>
      </c>
      <c r="D1089" t="s">
        <v>1595</v>
      </c>
      <c r="E1089" t="s">
        <v>1594</v>
      </c>
      <c r="F1089" t="s">
        <v>409</v>
      </c>
      <c r="G1089" t="s">
        <v>480</v>
      </c>
      <c r="H1089">
        <v>1</v>
      </c>
      <c r="I1089" t="s">
        <v>593</v>
      </c>
      <c r="J1089">
        <v>30202090102</v>
      </c>
      <c r="K1089" t="s">
        <v>1453</v>
      </c>
      <c r="L1089">
        <v>304000</v>
      </c>
      <c r="M1089" t="s">
        <v>1255</v>
      </c>
      <c r="O1089" s="66">
        <v>24358.97</v>
      </c>
      <c r="P1089" s="66">
        <v>11138.5</v>
      </c>
      <c r="Q1089" t="s">
        <v>414</v>
      </c>
      <c r="R1089" t="s">
        <v>457</v>
      </c>
      <c r="S1089" t="e">
        <f>VLOOKUP(B1089,中介结果明细表!$B$4:$E$6,8,FALSE)</f>
        <v>#N/A</v>
      </c>
    </row>
    <row r="1090" hidden="1" spans="1:19">
      <c r="A1090">
        <v>1235</v>
      </c>
      <c r="B1090" s="67">
        <v>34000000301</v>
      </c>
      <c r="C1090" t="s">
        <v>1594</v>
      </c>
      <c r="D1090" t="s">
        <v>1595</v>
      </c>
      <c r="E1090" t="s">
        <v>1594</v>
      </c>
      <c r="F1090" t="s">
        <v>409</v>
      </c>
      <c r="G1090" t="s">
        <v>480</v>
      </c>
      <c r="H1090">
        <v>1</v>
      </c>
      <c r="I1090" t="s">
        <v>593</v>
      </c>
      <c r="J1090">
        <v>30202090102</v>
      </c>
      <c r="K1090" t="s">
        <v>1453</v>
      </c>
      <c r="L1090">
        <v>304000</v>
      </c>
      <c r="M1090" t="s">
        <v>1255</v>
      </c>
      <c r="O1090" s="66">
        <v>24358.97</v>
      </c>
      <c r="P1090" s="66">
        <v>11138.5</v>
      </c>
      <c r="Q1090" t="s">
        <v>414</v>
      </c>
      <c r="R1090" t="s">
        <v>457</v>
      </c>
      <c r="S1090" t="e">
        <f>VLOOKUP(B1090,中介结果明细表!$B$4:$E$6,8,FALSE)</f>
        <v>#N/A</v>
      </c>
    </row>
    <row r="1091" hidden="1" spans="1:19">
      <c r="A1091">
        <v>1235</v>
      </c>
      <c r="B1091" s="67">
        <v>34000000302</v>
      </c>
      <c r="C1091" t="s">
        <v>1594</v>
      </c>
      <c r="D1091" t="s">
        <v>1595</v>
      </c>
      <c r="E1091" t="s">
        <v>1594</v>
      </c>
      <c r="F1091" t="s">
        <v>409</v>
      </c>
      <c r="G1091" t="s">
        <v>480</v>
      </c>
      <c r="H1091">
        <v>1</v>
      </c>
      <c r="I1091" t="s">
        <v>593</v>
      </c>
      <c r="J1091">
        <v>30202090102</v>
      </c>
      <c r="K1091" t="s">
        <v>1453</v>
      </c>
      <c r="L1091">
        <v>304000</v>
      </c>
      <c r="M1091" t="s">
        <v>1255</v>
      </c>
      <c r="O1091" s="66">
        <v>24358.97</v>
      </c>
      <c r="P1091" s="66">
        <v>11138.5</v>
      </c>
      <c r="Q1091" t="s">
        <v>414</v>
      </c>
      <c r="R1091" t="s">
        <v>457</v>
      </c>
      <c r="S1091" t="e">
        <f>VLOOKUP(B1091,中介结果明细表!$B$4:$E$6,8,FALSE)</f>
        <v>#N/A</v>
      </c>
    </row>
    <row r="1092" hidden="1" spans="1:19">
      <c r="A1092">
        <v>1235</v>
      </c>
      <c r="B1092" s="67">
        <v>34000000303</v>
      </c>
      <c r="C1092" t="s">
        <v>1594</v>
      </c>
      <c r="D1092" t="s">
        <v>1595</v>
      </c>
      <c r="E1092" t="s">
        <v>1594</v>
      </c>
      <c r="F1092" t="s">
        <v>409</v>
      </c>
      <c r="G1092" t="s">
        <v>570</v>
      </c>
      <c r="H1092">
        <v>1</v>
      </c>
      <c r="I1092" t="s">
        <v>593</v>
      </c>
      <c r="J1092">
        <v>30202090102</v>
      </c>
      <c r="K1092" t="s">
        <v>1453</v>
      </c>
      <c r="L1092">
        <v>304000</v>
      </c>
      <c r="M1092" t="s">
        <v>1255</v>
      </c>
      <c r="O1092" s="66">
        <v>24358.97</v>
      </c>
      <c r="P1092" s="66">
        <v>11138.5</v>
      </c>
      <c r="Q1092" t="s">
        <v>414</v>
      </c>
      <c r="R1092" t="s">
        <v>457</v>
      </c>
      <c r="S1092" t="e">
        <f>VLOOKUP(B1092,中介结果明细表!$B$4:$E$6,8,FALSE)</f>
        <v>#N/A</v>
      </c>
    </row>
    <row r="1093" hidden="1" spans="1:19">
      <c r="A1093">
        <v>1235</v>
      </c>
      <c r="B1093" s="67">
        <v>34000000304</v>
      </c>
      <c r="C1093" t="s">
        <v>1594</v>
      </c>
      <c r="D1093" t="s">
        <v>1595</v>
      </c>
      <c r="E1093" t="s">
        <v>1594</v>
      </c>
      <c r="F1093" t="s">
        <v>409</v>
      </c>
      <c r="G1093" t="s">
        <v>570</v>
      </c>
      <c r="H1093">
        <v>1</v>
      </c>
      <c r="I1093" t="s">
        <v>593</v>
      </c>
      <c r="J1093">
        <v>30202090102</v>
      </c>
      <c r="K1093" t="s">
        <v>1453</v>
      </c>
      <c r="L1093">
        <v>304000</v>
      </c>
      <c r="M1093" t="s">
        <v>1255</v>
      </c>
      <c r="O1093" s="66">
        <v>24358.97</v>
      </c>
      <c r="P1093" s="66">
        <v>11138.5</v>
      </c>
      <c r="Q1093" t="s">
        <v>414</v>
      </c>
      <c r="R1093" t="s">
        <v>457</v>
      </c>
      <c r="S1093" t="e">
        <f>VLOOKUP(B1093,中介结果明细表!$B$4:$E$6,8,FALSE)</f>
        <v>#N/A</v>
      </c>
    </row>
    <row r="1094" hidden="1" spans="1:19">
      <c r="A1094">
        <v>1235</v>
      </c>
      <c r="B1094" s="67">
        <v>34000000305</v>
      </c>
      <c r="C1094" t="s">
        <v>704</v>
      </c>
      <c r="D1094" t="s">
        <v>1596</v>
      </c>
      <c r="E1094" t="s">
        <v>704</v>
      </c>
      <c r="F1094" t="s">
        <v>409</v>
      </c>
      <c r="G1094" t="s">
        <v>570</v>
      </c>
      <c r="H1094">
        <v>1</v>
      </c>
      <c r="I1094" t="s">
        <v>593</v>
      </c>
      <c r="J1094">
        <v>3020503</v>
      </c>
      <c r="K1094" t="s">
        <v>1453</v>
      </c>
      <c r="L1094">
        <v>304000</v>
      </c>
      <c r="M1094" t="s">
        <v>1255</v>
      </c>
      <c r="O1094" s="66">
        <v>10256.41</v>
      </c>
      <c r="P1094" s="66">
        <v>4689.85</v>
      </c>
      <c r="Q1094" t="s">
        <v>414</v>
      </c>
      <c r="R1094" t="s">
        <v>457</v>
      </c>
      <c r="S1094" t="e">
        <f>VLOOKUP(B1094,中介结果明细表!$B$4:$E$6,8,FALSE)</f>
        <v>#N/A</v>
      </c>
    </row>
    <row r="1095" hidden="1" spans="1:19">
      <c r="A1095">
        <v>1235</v>
      </c>
      <c r="B1095" s="67">
        <v>34000000306</v>
      </c>
      <c r="C1095" t="s">
        <v>704</v>
      </c>
      <c r="D1095" t="s">
        <v>1596</v>
      </c>
      <c r="E1095" t="s">
        <v>704</v>
      </c>
      <c r="F1095" t="s">
        <v>409</v>
      </c>
      <c r="G1095" t="s">
        <v>570</v>
      </c>
      <c r="H1095">
        <v>1</v>
      </c>
      <c r="I1095" t="s">
        <v>593</v>
      </c>
      <c r="J1095">
        <v>3020503</v>
      </c>
      <c r="K1095" t="s">
        <v>1453</v>
      </c>
      <c r="L1095">
        <v>304000</v>
      </c>
      <c r="M1095" t="s">
        <v>1255</v>
      </c>
      <c r="O1095" s="66">
        <v>10256.41</v>
      </c>
      <c r="P1095" s="66">
        <v>4689.85</v>
      </c>
      <c r="Q1095" t="s">
        <v>414</v>
      </c>
      <c r="R1095" t="s">
        <v>457</v>
      </c>
      <c r="S1095" t="e">
        <f>VLOOKUP(B1095,中介结果明细表!$B$4:$E$6,8,FALSE)</f>
        <v>#N/A</v>
      </c>
    </row>
    <row r="1096" hidden="1" spans="1:19">
      <c r="A1096">
        <v>1235</v>
      </c>
      <c r="B1096" s="67">
        <v>34000000307</v>
      </c>
      <c r="C1096" t="s">
        <v>704</v>
      </c>
      <c r="D1096" t="s">
        <v>1596</v>
      </c>
      <c r="E1096" t="s">
        <v>704</v>
      </c>
      <c r="F1096" t="s">
        <v>409</v>
      </c>
      <c r="G1096" t="s">
        <v>570</v>
      </c>
      <c r="H1096">
        <v>1</v>
      </c>
      <c r="I1096" t="s">
        <v>593</v>
      </c>
      <c r="J1096">
        <v>3020503</v>
      </c>
      <c r="K1096" t="s">
        <v>1453</v>
      </c>
      <c r="L1096">
        <v>304000</v>
      </c>
      <c r="M1096" t="s">
        <v>1255</v>
      </c>
      <c r="O1096" s="66">
        <v>10256.41</v>
      </c>
      <c r="P1096" s="66">
        <v>4689.85</v>
      </c>
      <c r="Q1096" t="s">
        <v>414</v>
      </c>
      <c r="R1096" t="s">
        <v>457</v>
      </c>
      <c r="S1096" t="e">
        <f>VLOOKUP(B1096,中介结果明细表!$B$4:$E$6,8,FALSE)</f>
        <v>#N/A</v>
      </c>
    </row>
    <row r="1097" hidden="1" spans="1:19">
      <c r="A1097">
        <v>1235</v>
      </c>
      <c r="B1097" s="67">
        <v>34000000308</v>
      </c>
      <c r="C1097" t="s">
        <v>704</v>
      </c>
      <c r="D1097" t="s">
        <v>1596</v>
      </c>
      <c r="E1097" t="s">
        <v>704</v>
      </c>
      <c r="F1097" t="s">
        <v>409</v>
      </c>
      <c r="G1097" t="s">
        <v>570</v>
      </c>
      <c r="H1097">
        <v>1</v>
      </c>
      <c r="I1097" t="s">
        <v>593</v>
      </c>
      <c r="J1097">
        <v>3020503</v>
      </c>
      <c r="K1097" t="s">
        <v>1453</v>
      </c>
      <c r="L1097">
        <v>304000</v>
      </c>
      <c r="M1097" t="s">
        <v>1255</v>
      </c>
      <c r="O1097" s="66">
        <v>10256.41</v>
      </c>
      <c r="P1097" s="66">
        <v>4689.85</v>
      </c>
      <c r="Q1097" t="s">
        <v>414</v>
      </c>
      <c r="R1097" t="s">
        <v>457</v>
      </c>
      <c r="S1097" t="e">
        <f>VLOOKUP(B1097,中介结果明细表!$B$4:$E$6,8,FALSE)</f>
        <v>#N/A</v>
      </c>
    </row>
    <row r="1098" hidden="1" spans="1:19">
      <c r="A1098">
        <v>1235</v>
      </c>
      <c r="B1098" s="67">
        <v>34000000309</v>
      </c>
      <c r="C1098" t="s">
        <v>704</v>
      </c>
      <c r="D1098" t="s">
        <v>1596</v>
      </c>
      <c r="E1098" t="s">
        <v>704</v>
      </c>
      <c r="F1098" t="s">
        <v>409</v>
      </c>
      <c r="G1098" t="s">
        <v>570</v>
      </c>
      <c r="H1098">
        <v>1</v>
      </c>
      <c r="I1098" t="s">
        <v>593</v>
      </c>
      <c r="J1098">
        <v>3020503</v>
      </c>
      <c r="K1098" t="s">
        <v>1453</v>
      </c>
      <c r="L1098">
        <v>304000</v>
      </c>
      <c r="M1098" t="s">
        <v>1255</v>
      </c>
      <c r="O1098" s="66">
        <v>10256.45</v>
      </c>
      <c r="P1098" s="66">
        <v>4689.83</v>
      </c>
      <c r="Q1098" t="s">
        <v>414</v>
      </c>
      <c r="R1098" t="s">
        <v>457</v>
      </c>
      <c r="S1098" t="e">
        <f>VLOOKUP(B1098,中介结果明细表!$B$4:$E$6,8,FALSE)</f>
        <v>#N/A</v>
      </c>
    </row>
    <row r="1099" hidden="1" spans="1:19">
      <c r="A1099">
        <v>1235</v>
      </c>
      <c r="B1099" s="67">
        <v>34000000310</v>
      </c>
      <c r="C1099" t="s">
        <v>1274</v>
      </c>
      <c r="D1099" t="s">
        <v>1597</v>
      </c>
      <c r="E1099" t="s">
        <v>1274</v>
      </c>
      <c r="F1099" t="s">
        <v>409</v>
      </c>
      <c r="G1099" t="s">
        <v>570</v>
      </c>
      <c r="H1099">
        <v>1</v>
      </c>
      <c r="I1099" t="s">
        <v>593</v>
      </c>
      <c r="J1099">
        <v>3020507</v>
      </c>
      <c r="K1099" t="s">
        <v>1366</v>
      </c>
      <c r="L1099">
        <v>304000</v>
      </c>
      <c r="M1099" t="s">
        <v>1255</v>
      </c>
      <c r="O1099" s="66">
        <v>0</v>
      </c>
      <c r="P1099" s="66">
        <v>0</v>
      </c>
      <c r="Q1099" t="s">
        <v>434</v>
      </c>
      <c r="R1099" t="s">
        <v>522</v>
      </c>
      <c r="S1099" t="e">
        <f>VLOOKUP(B1099,中介结果明细表!$B$4:$E$6,8,FALSE)</f>
        <v>#N/A</v>
      </c>
    </row>
    <row r="1100" hidden="1" spans="1:19">
      <c r="A1100">
        <v>1235</v>
      </c>
      <c r="B1100" s="67">
        <v>34000000311</v>
      </c>
      <c r="C1100" t="s">
        <v>704</v>
      </c>
      <c r="E1100" t="s">
        <v>704</v>
      </c>
      <c r="F1100" t="s">
        <v>409</v>
      </c>
      <c r="G1100" t="s">
        <v>708</v>
      </c>
      <c r="H1100">
        <v>1</v>
      </c>
      <c r="I1100" t="s">
        <v>593</v>
      </c>
      <c r="J1100">
        <v>3020503</v>
      </c>
      <c r="K1100" t="s">
        <v>433</v>
      </c>
      <c r="L1100">
        <v>304000</v>
      </c>
      <c r="M1100" t="s">
        <v>1255</v>
      </c>
      <c r="O1100" s="66">
        <v>0</v>
      </c>
      <c r="P1100" s="66">
        <v>0</v>
      </c>
      <c r="Q1100" t="s">
        <v>434</v>
      </c>
      <c r="R1100" t="s">
        <v>464</v>
      </c>
      <c r="S1100" t="e">
        <f>VLOOKUP(B1100,中介结果明细表!$B$4:$E$6,8,FALSE)</f>
        <v>#N/A</v>
      </c>
    </row>
    <row r="1101" spans="1:19">
      <c r="A1101">
        <v>1235</v>
      </c>
      <c r="B1101" s="67">
        <v>34000000312</v>
      </c>
      <c r="C1101" t="s">
        <v>1555</v>
      </c>
      <c r="D1101" t="s">
        <v>1556</v>
      </c>
      <c r="E1101" t="s">
        <v>1555</v>
      </c>
      <c r="F1101" t="s">
        <v>409</v>
      </c>
      <c r="G1101" t="s">
        <v>474</v>
      </c>
      <c r="H1101">
        <v>1</v>
      </c>
      <c r="I1101" t="s">
        <v>593</v>
      </c>
      <c r="J1101">
        <v>302020105</v>
      </c>
      <c r="K1101" t="s">
        <v>1557</v>
      </c>
      <c r="L1101">
        <v>304000</v>
      </c>
      <c r="M1101" t="s">
        <v>1255</v>
      </c>
      <c r="O1101" s="66">
        <v>11500</v>
      </c>
      <c r="P1101" s="66">
        <v>4461.66</v>
      </c>
      <c r="Q1101" t="s">
        <v>414</v>
      </c>
      <c r="R1101" t="s">
        <v>475</v>
      </c>
      <c r="S1101" t="e">
        <f>VLOOKUP(B1101,中介结果明细表!$B$4:$E$6,8,FALSE)</f>
        <v>#N/A</v>
      </c>
    </row>
    <row r="1102" hidden="1" spans="1:19">
      <c r="A1102">
        <v>1235</v>
      </c>
      <c r="B1102" s="67">
        <v>34000000313</v>
      </c>
      <c r="C1102" t="s">
        <v>1598</v>
      </c>
      <c r="E1102" t="s">
        <v>1598</v>
      </c>
      <c r="F1102" t="s">
        <v>409</v>
      </c>
      <c r="G1102" t="s">
        <v>1471</v>
      </c>
      <c r="H1102">
        <v>1</v>
      </c>
      <c r="I1102" t="s">
        <v>593</v>
      </c>
      <c r="J1102">
        <v>3020503</v>
      </c>
      <c r="K1102" t="s">
        <v>1480</v>
      </c>
      <c r="L1102">
        <v>304000</v>
      </c>
      <c r="M1102" t="s">
        <v>1255</v>
      </c>
      <c r="O1102" s="66">
        <v>57305.45</v>
      </c>
      <c r="P1102" s="66">
        <v>11513</v>
      </c>
      <c r="Q1102" t="s">
        <v>414</v>
      </c>
      <c r="R1102" t="s">
        <v>512</v>
      </c>
      <c r="S1102" t="e">
        <f>VLOOKUP(B1102,中介结果明细表!$B$4:$E$6,8,FALSE)</f>
        <v>#N/A</v>
      </c>
    </row>
    <row r="1103" hidden="1" spans="1:19">
      <c r="A1103">
        <v>1235</v>
      </c>
      <c r="B1103" s="67">
        <v>34000000314</v>
      </c>
      <c r="C1103" t="s">
        <v>252</v>
      </c>
      <c r="D1103" t="s">
        <v>1599</v>
      </c>
      <c r="E1103" t="s">
        <v>252</v>
      </c>
      <c r="F1103" t="s">
        <v>409</v>
      </c>
      <c r="G1103" t="s">
        <v>484</v>
      </c>
      <c r="H1103">
        <v>1</v>
      </c>
      <c r="I1103" t="s">
        <v>593</v>
      </c>
      <c r="J1103">
        <v>3020503</v>
      </c>
      <c r="K1103" t="s">
        <v>1335</v>
      </c>
      <c r="L1103">
        <v>304000</v>
      </c>
      <c r="M1103" t="s">
        <v>1255</v>
      </c>
      <c r="O1103" s="66">
        <v>9065.18</v>
      </c>
      <c r="P1103" s="66">
        <v>4459.2</v>
      </c>
      <c r="Q1103" t="s">
        <v>414</v>
      </c>
      <c r="R1103" t="s">
        <v>417</v>
      </c>
      <c r="S1103" t="e">
        <f>VLOOKUP(B1103,中介结果明细表!$B$4:$E$6,8,FALSE)</f>
        <v>#N/A</v>
      </c>
    </row>
    <row r="1104" spans="1:19">
      <c r="A1104">
        <v>1235</v>
      </c>
      <c r="B1104" s="67">
        <v>34000000315</v>
      </c>
      <c r="C1104" t="s">
        <v>252</v>
      </c>
      <c r="D1104" t="s">
        <v>1599</v>
      </c>
      <c r="E1104" t="s">
        <v>252</v>
      </c>
      <c r="F1104" t="s">
        <v>409</v>
      </c>
      <c r="G1104" t="s">
        <v>484</v>
      </c>
      <c r="H1104">
        <v>1</v>
      </c>
      <c r="I1104" t="s">
        <v>593</v>
      </c>
      <c r="J1104">
        <v>3020503</v>
      </c>
      <c r="K1104" t="s">
        <v>1600</v>
      </c>
      <c r="L1104">
        <v>304000</v>
      </c>
      <c r="M1104" t="s">
        <v>1255</v>
      </c>
      <c r="O1104" s="66">
        <v>902.4</v>
      </c>
      <c r="P1104" s="66">
        <v>443.92</v>
      </c>
      <c r="Q1104" t="s">
        <v>414</v>
      </c>
      <c r="R1104" t="s">
        <v>490</v>
      </c>
      <c r="S1104" t="e">
        <f>VLOOKUP(B1104,中介结果明细表!$B$4:$E$6,8,FALSE)</f>
        <v>#N/A</v>
      </c>
    </row>
    <row r="1105" hidden="1" spans="1:19">
      <c r="A1105">
        <v>1235</v>
      </c>
      <c r="B1105" s="67">
        <v>34000000316</v>
      </c>
      <c r="C1105" t="s">
        <v>252</v>
      </c>
      <c r="D1105" t="s">
        <v>1599</v>
      </c>
      <c r="E1105" t="s">
        <v>252</v>
      </c>
      <c r="F1105" t="s">
        <v>409</v>
      </c>
      <c r="G1105" t="s">
        <v>484</v>
      </c>
      <c r="H1105">
        <v>1</v>
      </c>
      <c r="I1105" t="s">
        <v>593</v>
      </c>
      <c r="J1105">
        <v>3020503</v>
      </c>
      <c r="K1105" t="s">
        <v>1480</v>
      </c>
      <c r="L1105">
        <v>304000</v>
      </c>
      <c r="M1105" t="s">
        <v>1255</v>
      </c>
      <c r="O1105" s="66">
        <v>4749.35</v>
      </c>
      <c r="P1105" s="66">
        <v>2336.26</v>
      </c>
      <c r="Q1105" t="s">
        <v>414</v>
      </c>
      <c r="R1105" t="s">
        <v>473</v>
      </c>
      <c r="S1105" t="e">
        <f>VLOOKUP(B1105,中介结果明细表!$B$4:$E$6,8,FALSE)</f>
        <v>#N/A</v>
      </c>
    </row>
    <row r="1106" hidden="1" spans="1:19">
      <c r="A1106">
        <v>1235</v>
      </c>
      <c r="B1106" s="67">
        <v>34000000317</v>
      </c>
      <c r="C1106" t="s">
        <v>252</v>
      </c>
      <c r="D1106" t="s">
        <v>1599</v>
      </c>
      <c r="E1106" t="s">
        <v>252</v>
      </c>
      <c r="F1106" t="s">
        <v>409</v>
      </c>
      <c r="G1106" t="s">
        <v>484</v>
      </c>
      <c r="H1106">
        <v>1</v>
      </c>
      <c r="I1106" t="s">
        <v>593</v>
      </c>
      <c r="J1106">
        <v>3020503</v>
      </c>
      <c r="K1106" t="s">
        <v>1410</v>
      </c>
      <c r="L1106">
        <v>304000</v>
      </c>
      <c r="M1106" t="s">
        <v>1255</v>
      </c>
      <c r="O1106" s="66">
        <v>11820.1</v>
      </c>
      <c r="P1106" s="66">
        <v>5814.34</v>
      </c>
      <c r="Q1106" t="s">
        <v>414</v>
      </c>
      <c r="R1106" t="s">
        <v>522</v>
      </c>
      <c r="S1106" t="e">
        <f>VLOOKUP(B1106,中介结果明细表!$B$4:$E$6,8,FALSE)</f>
        <v>#N/A</v>
      </c>
    </row>
    <row r="1107" hidden="1" spans="1:19">
      <c r="A1107">
        <v>1235</v>
      </c>
      <c r="B1107" s="67">
        <v>34000000318</v>
      </c>
      <c r="C1107" t="s">
        <v>252</v>
      </c>
      <c r="D1107" t="s">
        <v>1599</v>
      </c>
      <c r="E1107" t="s">
        <v>252</v>
      </c>
      <c r="F1107" t="s">
        <v>409</v>
      </c>
      <c r="G1107" t="s">
        <v>484</v>
      </c>
      <c r="H1107">
        <v>1</v>
      </c>
      <c r="I1107" t="s">
        <v>593</v>
      </c>
      <c r="J1107">
        <v>3020503</v>
      </c>
      <c r="K1107" t="s">
        <v>1410</v>
      </c>
      <c r="L1107">
        <v>304000</v>
      </c>
      <c r="M1107" t="s">
        <v>1255</v>
      </c>
      <c r="O1107" s="66">
        <v>11820.1</v>
      </c>
      <c r="P1107" s="66">
        <v>5814.34</v>
      </c>
      <c r="Q1107" t="s">
        <v>414</v>
      </c>
      <c r="R1107" t="s">
        <v>466</v>
      </c>
      <c r="S1107" t="e">
        <f>VLOOKUP(B1107,中介结果明细表!$B$4:$E$6,8,FALSE)</f>
        <v>#N/A</v>
      </c>
    </row>
    <row r="1108" hidden="1" spans="1:19">
      <c r="A1108">
        <v>1235</v>
      </c>
      <c r="B1108" s="67">
        <v>34000000319</v>
      </c>
      <c r="C1108" t="s">
        <v>252</v>
      </c>
      <c r="D1108" t="s">
        <v>1599</v>
      </c>
      <c r="E1108" t="s">
        <v>252</v>
      </c>
      <c r="F1108" t="s">
        <v>409</v>
      </c>
      <c r="G1108" t="s">
        <v>484</v>
      </c>
      <c r="H1108">
        <v>1</v>
      </c>
      <c r="I1108" t="s">
        <v>593</v>
      </c>
      <c r="J1108">
        <v>3020503</v>
      </c>
      <c r="K1108" t="s">
        <v>1410</v>
      </c>
      <c r="L1108">
        <v>304000</v>
      </c>
      <c r="M1108" t="s">
        <v>1255</v>
      </c>
      <c r="O1108" s="66">
        <v>11820.1</v>
      </c>
      <c r="P1108" s="66">
        <v>5814.34</v>
      </c>
      <c r="Q1108" t="s">
        <v>414</v>
      </c>
      <c r="R1108" t="s">
        <v>475</v>
      </c>
      <c r="S1108" t="e">
        <f>VLOOKUP(B1108,中介结果明细表!$B$4:$E$6,8,FALSE)</f>
        <v>#N/A</v>
      </c>
    </row>
    <row r="1109" hidden="1" spans="1:19">
      <c r="A1109">
        <v>1235</v>
      </c>
      <c r="B1109" s="67">
        <v>34000000320</v>
      </c>
      <c r="C1109" t="s">
        <v>252</v>
      </c>
      <c r="D1109" t="s">
        <v>1599</v>
      </c>
      <c r="E1109" t="s">
        <v>252</v>
      </c>
      <c r="F1109" t="s">
        <v>409</v>
      </c>
      <c r="G1109" t="s">
        <v>484</v>
      </c>
      <c r="H1109">
        <v>1</v>
      </c>
      <c r="I1109" t="s">
        <v>593</v>
      </c>
      <c r="J1109">
        <v>3020503</v>
      </c>
      <c r="K1109" t="s">
        <v>1410</v>
      </c>
      <c r="L1109">
        <v>304000</v>
      </c>
      <c r="M1109" t="s">
        <v>1255</v>
      </c>
      <c r="O1109" s="66">
        <v>11820.1</v>
      </c>
      <c r="P1109" s="66">
        <v>5814.34</v>
      </c>
      <c r="Q1109" t="s">
        <v>414</v>
      </c>
      <c r="R1109" t="s">
        <v>475</v>
      </c>
      <c r="S1109" t="e">
        <f>VLOOKUP(B1109,中介结果明细表!$B$4:$E$6,8,FALSE)</f>
        <v>#N/A</v>
      </c>
    </row>
    <row r="1110" hidden="1" spans="1:19">
      <c r="A1110">
        <v>1235</v>
      </c>
      <c r="B1110" s="67">
        <v>34000000321</v>
      </c>
      <c r="C1110" t="s">
        <v>913</v>
      </c>
      <c r="D1110" t="s">
        <v>1458</v>
      </c>
      <c r="E1110" t="s">
        <v>913</v>
      </c>
      <c r="F1110" t="s">
        <v>409</v>
      </c>
      <c r="G1110" t="s">
        <v>745</v>
      </c>
      <c r="H1110">
        <v>1</v>
      </c>
      <c r="I1110" t="s">
        <v>593</v>
      </c>
      <c r="J1110">
        <v>302020104</v>
      </c>
      <c r="K1110" t="s">
        <v>1400</v>
      </c>
      <c r="L1110">
        <v>304000</v>
      </c>
      <c r="M1110" t="s">
        <v>1255</v>
      </c>
      <c r="O1110" s="66">
        <v>0</v>
      </c>
      <c r="P1110" s="66">
        <v>0</v>
      </c>
      <c r="Q1110" t="s">
        <v>434</v>
      </c>
      <c r="R1110" t="s">
        <v>478</v>
      </c>
      <c r="S1110" t="e">
        <f>VLOOKUP(B1110,中介结果明细表!$B$4:$E$6,8,FALSE)</f>
        <v>#N/A</v>
      </c>
    </row>
    <row r="1111" hidden="1" spans="1:19">
      <c r="A1111">
        <v>1235</v>
      </c>
      <c r="B1111" s="67">
        <v>34000000322</v>
      </c>
      <c r="C1111" t="s">
        <v>1276</v>
      </c>
      <c r="E1111" t="s">
        <v>1276</v>
      </c>
      <c r="F1111" t="s">
        <v>409</v>
      </c>
      <c r="G1111" t="s">
        <v>745</v>
      </c>
      <c r="H1111">
        <v>1</v>
      </c>
      <c r="I1111" t="s">
        <v>593</v>
      </c>
      <c r="J1111">
        <v>302020101</v>
      </c>
      <c r="K1111" t="s">
        <v>1601</v>
      </c>
      <c r="L1111">
        <v>304000</v>
      </c>
      <c r="M1111" t="s">
        <v>1255</v>
      </c>
      <c r="O1111" s="66">
        <v>7000</v>
      </c>
      <c r="P1111" s="66">
        <v>3443.28</v>
      </c>
      <c r="Q1111" t="s">
        <v>414</v>
      </c>
      <c r="R1111" t="s">
        <v>452</v>
      </c>
      <c r="S1111" t="e">
        <f>VLOOKUP(B1111,中介结果明细表!$B$4:$E$6,8,FALSE)</f>
        <v>#N/A</v>
      </c>
    </row>
    <row r="1112" hidden="1" spans="1:19">
      <c r="A1112">
        <v>1235</v>
      </c>
      <c r="B1112" s="67">
        <v>34000000323</v>
      </c>
      <c r="C1112" t="s">
        <v>1558</v>
      </c>
      <c r="D1112" t="s">
        <v>1568</v>
      </c>
      <c r="E1112" t="s">
        <v>1558</v>
      </c>
      <c r="F1112" t="s">
        <v>409</v>
      </c>
      <c r="G1112" t="s">
        <v>495</v>
      </c>
      <c r="H1112">
        <v>1</v>
      </c>
      <c r="I1112" t="s">
        <v>593</v>
      </c>
      <c r="J1112">
        <v>3020504</v>
      </c>
      <c r="K1112" t="s">
        <v>1400</v>
      </c>
      <c r="L1112">
        <v>304000</v>
      </c>
      <c r="M1112" t="s">
        <v>1255</v>
      </c>
      <c r="O1112" s="66">
        <v>46000</v>
      </c>
      <c r="P1112" s="66">
        <v>23158.77</v>
      </c>
      <c r="Q1112" t="s">
        <v>414</v>
      </c>
      <c r="R1112" t="s">
        <v>457</v>
      </c>
      <c r="S1112" t="e">
        <f>VLOOKUP(B1112,中介结果明细表!$B$4:$E$6,8,FALSE)</f>
        <v>#N/A</v>
      </c>
    </row>
    <row r="1113" hidden="1" spans="1:19">
      <c r="A1113">
        <v>1235</v>
      </c>
      <c r="B1113" s="67">
        <v>34000000324</v>
      </c>
      <c r="C1113" t="s">
        <v>1602</v>
      </c>
      <c r="D1113" t="s">
        <v>1512</v>
      </c>
      <c r="E1113" t="s">
        <v>1602</v>
      </c>
      <c r="F1113" t="s">
        <v>409</v>
      </c>
      <c r="G1113" t="s">
        <v>495</v>
      </c>
      <c r="H1113">
        <v>1</v>
      </c>
      <c r="I1113" t="s">
        <v>593</v>
      </c>
      <c r="J1113">
        <v>302020105</v>
      </c>
      <c r="K1113" t="s">
        <v>1557</v>
      </c>
      <c r="L1113">
        <v>304000</v>
      </c>
      <c r="M1113" t="s">
        <v>1255</v>
      </c>
      <c r="O1113" s="66">
        <v>222400</v>
      </c>
      <c r="P1113" s="66">
        <v>111967.77</v>
      </c>
      <c r="Q1113" t="s">
        <v>414</v>
      </c>
      <c r="R1113" t="s">
        <v>457</v>
      </c>
      <c r="S1113" t="e">
        <f>VLOOKUP(B1113,中介结果明细表!$B$4:$E$6,8,FALSE)</f>
        <v>#N/A</v>
      </c>
    </row>
    <row r="1114" hidden="1" spans="1:19">
      <c r="A1114">
        <v>1235</v>
      </c>
      <c r="B1114" s="67">
        <v>34000000325</v>
      </c>
      <c r="C1114" t="s">
        <v>252</v>
      </c>
      <c r="E1114" t="s">
        <v>252</v>
      </c>
      <c r="F1114" t="s">
        <v>409</v>
      </c>
      <c r="G1114" t="s">
        <v>1603</v>
      </c>
      <c r="H1114">
        <v>1</v>
      </c>
      <c r="I1114" t="s">
        <v>593</v>
      </c>
      <c r="J1114">
        <v>3020503</v>
      </c>
      <c r="K1114" t="s">
        <v>1480</v>
      </c>
      <c r="L1114">
        <v>304000</v>
      </c>
      <c r="M1114" t="s">
        <v>1255</v>
      </c>
      <c r="O1114" s="66">
        <v>21000</v>
      </c>
      <c r="P1114" s="66">
        <v>10572.5</v>
      </c>
      <c r="Q1114" t="s">
        <v>414</v>
      </c>
      <c r="R1114" t="s">
        <v>457</v>
      </c>
      <c r="S1114" t="e">
        <f>VLOOKUP(B1114,中介结果明细表!$B$4:$E$6,8,FALSE)</f>
        <v>#N/A</v>
      </c>
    </row>
    <row r="1115" hidden="1" spans="1:19">
      <c r="A1115">
        <v>1235</v>
      </c>
      <c r="B1115" s="67">
        <v>34000000326</v>
      </c>
      <c r="C1115" t="s">
        <v>799</v>
      </c>
      <c r="E1115" t="s">
        <v>799</v>
      </c>
      <c r="F1115" t="s">
        <v>409</v>
      </c>
      <c r="G1115" t="s">
        <v>1603</v>
      </c>
      <c r="H1115">
        <v>1</v>
      </c>
      <c r="I1115" t="s">
        <v>593</v>
      </c>
      <c r="J1115">
        <v>30202010702</v>
      </c>
      <c r="K1115" t="s">
        <v>1349</v>
      </c>
      <c r="L1115">
        <v>304000</v>
      </c>
      <c r="M1115" t="s">
        <v>1255</v>
      </c>
      <c r="O1115" s="66">
        <v>9000</v>
      </c>
      <c r="P1115" s="66">
        <v>4531.13</v>
      </c>
      <c r="Q1115" t="s">
        <v>414</v>
      </c>
      <c r="R1115" t="s">
        <v>457</v>
      </c>
      <c r="S1115" t="e">
        <f>VLOOKUP(B1115,中介结果明细表!$B$4:$E$6,8,FALSE)</f>
        <v>#N/A</v>
      </c>
    </row>
    <row r="1116" hidden="1" spans="1:19">
      <c r="A1116">
        <v>1235</v>
      </c>
      <c r="B1116" s="67">
        <v>34000000327</v>
      </c>
      <c r="C1116" t="s">
        <v>1604</v>
      </c>
      <c r="E1116" t="s">
        <v>1604</v>
      </c>
      <c r="F1116" t="s">
        <v>409</v>
      </c>
      <c r="G1116" t="s">
        <v>1603</v>
      </c>
      <c r="H1116">
        <v>1</v>
      </c>
      <c r="I1116" t="s">
        <v>593</v>
      </c>
      <c r="J1116">
        <v>3020503</v>
      </c>
      <c r="K1116" t="s">
        <v>1480</v>
      </c>
      <c r="L1116">
        <v>304000</v>
      </c>
      <c r="M1116" t="s">
        <v>1255</v>
      </c>
      <c r="O1116" s="66">
        <v>2550</v>
      </c>
      <c r="P1116" s="66">
        <v>1283.84</v>
      </c>
      <c r="Q1116" t="s">
        <v>414</v>
      </c>
      <c r="R1116" t="s">
        <v>457</v>
      </c>
      <c r="S1116" t="e">
        <f>VLOOKUP(B1116,中介结果明细表!$B$4:$E$6,8,FALSE)</f>
        <v>#N/A</v>
      </c>
    </row>
    <row r="1117" hidden="1" spans="1:19">
      <c r="A1117">
        <v>1235</v>
      </c>
      <c r="B1117" s="67">
        <v>34000000328</v>
      </c>
      <c r="C1117" t="s">
        <v>1418</v>
      </c>
      <c r="D1117" t="s">
        <v>1605</v>
      </c>
      <c r="E1117" t="s">
        <v>1418</v>
      </c>
      <c r="F1117" t="s">
        <v>409</v>
      </c>
      <c r="G1117" t="s">
        <v>753</v>
      </c>
      <c r="H1117">
        <v>1</v>
      </c>
      <c r="I1117" t="s">
        <v>593</v>
      </c>
      <c r="J1117">
        <v>302020105</v>
      </c>
      <c r="K1117" t="s">
        <v>433</v>
      </c>
      <c r="L1117">
        <v>304000</v>
      </c>
      <c r="M1117" t="s">
        <v>1255</v>
      </c>
      <c r="O1117" s="66">
        <v>0</v>
      </c>
      <c r="P1117" s="66">
        <v>0</v>
      </c>
      <c r="Q1117" t="s">
        <v>434</v>
      </c>
      <c r="R1117" t="s">
        <v>464</v>
      </c>
      <c r="S1117" t="e">
        <f>VLOOKUP(B1117,中介结果明细表!$B$4:$E$6,8,FALSE)</f>
        <v>#N/A</v>
      </c>
    </row>
    <row r="1118" hidden="1" spans="1:19">
      <c r="A1118">
        <v>1235</v>
      </c>
      <c r="B1118" s="67">
        <v>34000000329</v>
      </c>
      <c r="C1118" t="s">
        <v>1606</v>
      </c>
      <c r="E1118" t="s">
        <v>1606</v>
      </c>
      <c r="F1118" t="s">
        <v>409</v>
      </c>
      <c r="G1118" t="s">
        <v>760</v>
      </c>
      <c r="H1118">
        <v>1</v>
      </c>
      <c r="I1118" t="s">
        <v>472</v>
      </c>
      <c r="J1118">
        <v>302022101</v>
      </c>
      <c r="K1118" t="s">
        <v>1361</v>
      </c>
      <c r="L1118">
        <v>304000</v>
      </c>
      <c r="M1118" t="s">
        <v>1255</v>
      </c>
      <c r="O1118" s="66">
        <v>52838.65</v>
      </c>
      <c r="P1118" s="66">
        <v>27517.01</v>
      </c>
      <c r="Q1118" t="s">
        <v>414</v>
      </c>
      <c r="R1118" t="s">
        <v>452</v>
      </c>
      <c r="S1118" t="e">
        <f>VLOOKUP(B1118,中介结果明细表!$B$4:$E$6,8,FALSE)</f>
        <v>#N/A</v>
      </c>
    </row>
    <row r="1119" hidden="1" spans="1:19">
      <c r="A1119">
        <v>1235</v>
      </c>
      <c r="B1119" s="67">
        <v>34000000330</v>
      </c>
      <c r="C1119" t="s">
        <v>1256</v>
      </c>
      <c r="D1119" t="s">
        <v>1607</v>
      </c>
      <c r="E1119" t="s">
        <v>1256</v>
      </c>
      <c r="F1119" t="s">
        <v>409</v>
      </c>
      <c r="G1119" t="s">
        <v>760</v>
      </c>
      <c r="H1119">
        <v>1</v>
      </c>
      <c r="I1119" t="s">
        <v>593</v>
      </c>
      <c r="J1119">
        <v>3020503</v>
      </c>
      <c r="K1119" t="s">
        <v>433</v>
      </c>
      <c r="L1119">
        <v>304000</v>
      </c>
      <c r="M1119" t="s">
        <v>1255</v>
      </c>
      <c r="O1119" s="66">
        <v>0</v>
      </c>
      <c r="P1119" s="66">
        <v>0</v>
      </c>
      <c r="Q1119" t="s">
        <v>434</v>
      </c>
      <c r="R1119" t="s">
        <v>455</v>
      </c>
      <c r="S1119" t="e">
        <f>VLOOKUP(B1119,中介结果明细表!$B$4:$E$6,8,FALSE)</f>
        <v>#N/A</v>
      </c>
    </row>
    <row r="1120" hidden="1" spans="1:19">
      <c r="A1120">
        <v>1235</v>
      </c>
      <c r="B1120" s="67">
        <v>34000000331</v>
      </c>
      <c r="C1120" t="s">
        <v>1608</v>
      </c>
      <c r="D1120" t="s">
        <v>1609</v>
      </c>
      <c r="E1120" t="s">
        <v>1608</v>
      </c>
      <c r="F1120" t="s">
        <v>409</v>
      </c>
      <c r="G1120" t="s">
        <v>753</v>
      </c>
      <c r="H1120">
        <v>1</v>
      </c>
      <c r="I1120" t="s">
        <v>593</v>
      </c>
      <c r="J1120">
        <v>3020503</v>
      </c>
      <c r="K1120" t="s">
        <v>1366</v>
      </c>
      <c r="L1120">
        <v>304000</v>
      </c>
      <c r="M1120" t="s">
        <v>1255</v>
      </c>
      <c r="O1120" s="66">
        <v>22000</v>
      </c>
      <c r="P1120" s="66">
        <v>11457.03</v>
      </c>
      <c r="Q1120" t="s">
        <v>414</v>
      </c>
      <c r="R1120" t="s">
        <v>482</v>
      </c>
      <c r="S1120" t="e">
        <f>VLOOKUP(B1120,中介结果明细表!$B$4:$E$6,8,FALSE)</f>
        <v>#N/A</v>
      </c>
    </row>
    <row r="1121" hidden="1" spans="1:19">
      <c r="A1121">
        <v>1235</v>
      </c>
      <c r="B1121" s="67">
        <v>34000000332</v>
      </c>
      <c r="C1121" t="s">
        <v>799</v>
      </c>
      <c r="D1121" t="s">
        <v>1610</v>
      </c>
      <c r="E1121" t="s">
        <v>799</v>
      </c>
      <c r="F1121" t="s">
        <v>409</v>
      </c>
      <c r="G1121" t="s">
        <v>497</v>
      </c>
      <c r="H1121">
        <v>1</v>
      </c>
      <c r="I1121" t="s">
        <v>593</v>
      </c>
      <c r="J1121">
        <v>30202010702</v>
      </c>
      <c r="K1121" t="s">
        <v>1588</v>
      </c>
      <c r="L1121">
        <v>304000</v>
      </c>
      <c r="M1121" t="s">
        <v>1255</v>
      </c>
      <c r="O1121" s="66">
        <v>3849</v>
      </c>
      <c r="P1121" s="66">
        <v>2004.5</v>
      </c>
      <c r="Q1121" t="s">
        <v>414</v>
      </c>
      <c r="R1121" t="s">
        <v>457</v>
      </c>
      <c r="S1121" t="e">
        <f>VLOOKUP(B1121,中介结果明细表!$B$4:$E$6,8,FALSE)</f>
        <v>#N/A</v>
      </c>
    </row>
    <row r="1122" hidden="1" spans="1:19">
      <c r="A1122">
        <v>1235</v>
      </c>
      <c r="B1122" s="67">
        <v>34000000333</v>
      </c>
      <c r="C1122" t="s">
        <v>799</v>
      </c>
      <c r="D1122" t="s">
        <v>1611</v>
      </c>
      <c r="E1122" t="s">
        <v>799</v>
      </c>
      <c r="F1122" t="s">
        <v>409</v>
      </c>
      <c r="G1122" t="s">
        <v>497</v>
      </c>
      <c r="H1122">
        <v>1</v>
      </c>
      <c r="I1122" t="s">
        <v>593</v>
      </c>
      <c r="J1122">
        <v>30202010702</v>
      </c>
      <c r="K1122" t="s">
        <v>1588</v>
      </c>
      <c r="L1122">
        <v>304000</v>
      </c>
      <c r="M1122" t="s">
        <v>1255</v>
      </c>
      <c r="O1122" s="66">
        <v>2785</v>
      </c>
      <c r="P1122" s="66">
        <v>1450.36</v>
      </c>
      <c r="Q1122" t="s">
        <v>414</v>
      </c>
      <c r="R1122" t="s">
        <v>457</v>
      </c>
      <c r="S1122" t="e">
        <f>VLOOKUP(B1122,中介结果明细表!$B$4:$E$6,8,FALSE)</f>
        <v>#N/A</v>
      </c>
    </row>
    <row r="1123" hidden="1" spans="1:19">
      <c r="A1123">
        <v>1235</v>
      </c>
      <c r="B1123" s="67">
        <v>34000000334</v>
      </c>
      <c r="C1123" t="s">
        <v>799</v>
      </c>
      <c r="D1123" t="s">
        <v>1612</v>
      </c>
      <c r="E1123" t="s">
        <v>799</v>
      </c>
      <c r="F1123" t="s">
        <v>409</v>
      </c>
      <c r="G1123" t="s">
        <v>497</v>
      </c>
      <c r="H1123">
        <v>1</v>
      </c>
      <c r="I1123" t="s">
        <v>593</v>
      </c>
      <c r="J1123">
        <v>30202010702</v>
      </c>
      <c r="K1123" t="s">
        <v>1588</v>
      </c>
      <c r="L1123">
        <v>304000</v>
      </c>
      <c r="M1123" t="s">
        <v>1255</v>
      </c>
      <c r="O1123" s="66">
        <v>4166</v>
      </c>
      <c r="P1123" s="66">
        <v>2169.6</v>
      </c>
      <c r="Q1123" t="s">
        <v>414</v>
      </c>
      <c r="R1123" t="s">
        <v>457</v>
      </c>
      <c r="S1123" t="e">
        <f>VLOOKUP(B1123,中介结果明细表!$B$4:$E$6,8,FALSE)</f>
        <v>#N/A</v>
      </c>
    </row>
    <row r="1124" hidden="1" spans="1:19">
      <c r="A1124">
        <v>1235</v>
      </c>
      <c r="B1124" s="67">
        <v>34000000335</v>
      </c>
      <c r="C1124" t="s">
        <v>704</v>
      </c>
      <c r="D1124" t="s">
        <v>1613</v>
      </c>
      <c r="E1124" t="s">
        <v>704</v>
      </c>
      <c r="F1124" t="s">
        <v>409</v>
      </c>
      <c r="G1124" t="s">
        <v>497</v>
      </c>
      <c r="H1124">
        <v>1</v>
      </c>
      <c r="I1124" t="s">
        <v>593</v>
      </c>
      <c r="J1124">
        <v>3020503</v>
      </c>
      <c r="K1124" t="s">
        <v>1588</v>
      </c>
      <c r="L1124">
        <v>304000</v>
      </c>
      <c r="M1124" t="s">
        <v>1255</v>
      </c>
      <c r="O1124" s="66">
        <v>7983.3</v>
      </c>
      <c r="P1124" s="66">
        <v>4157.52</v>
      </c>
      <c r="Q1124" t="s">
        <v>414</v>
      </c>
      <c r="R1124" t="s">
        <v>457</v>
      </c>
      <c r="S1124" t="e">
        <f>VLOOKUP(B1124,中介结果明细表!$B$4:$E$6,8,FALSE)</f>
        <v>#N/A</v>
      </c>
    </row>
    <row r="1125" hidden="1" spans="1:19">
      <c r="A1125">
        <v>1235</v>
      </c>
      <c r="B1125" s="67">
        <v>34000000336</v>
      </c>
      <c r="C1125" t="s">
        <v>913</v>
      </c>
      <c r="D1125" t="s">
        <v>1458</v>
      </c>
      <c r="E1125" t="s">
        <v>913</v>
      </c>
      <c r="F1125" t="s">
        <v>409</v>
      </c>
      <c r="G1125" t="s">
        <v>760</v>
      </c>
      <c r="H1125">
        <v>1</v>
      </c>
      <c r="I1125" t="s">
        <v>593</v>
      </c>
      <c r="J1125">
        <v>302020104</v>
      </c>
      <c r="K1125" t="s">
        <v>1400</v>
      </c>
      <c r="L1125">
        <v>304000</v>
      </c>
      <c r="M1125" t="s">
        <v>1255</v>
      </c>
      <c r="O1125" s="66">
        <v>8800</v>
      </c>
      <c r="P1125" s="66">
        <v>4582.82</v>
      </c>
      <c r="Q1125" t="s">
        <v>434</v>
      </c>
      <c r="R1125" t="s">
        <v>457</v>
      </c>
      <c r="S1125" t="e">
        <f>VLOOKUP(B1125,中介结果明细表!$B$4:$E$6,8,FALSE)</f>
        <v>#N/A</v>
      </c>
    </row>
    <row r="1126" hidden="1" spans="1:19">
      <c r="A1126">
        <v>1235</v>
      </c>
      <c r="B1126" s="67">
        <v>34000000337</v>
      </c>
      <c r="C1126" t="s">
        <v>1418</v>
      </c>
      <c r="D1126" t="s">
        <v>1614</v>
      </c>
      <c r="E1126" t="s">
        <v>1418</v>
      </c>
      <c r="F1126" t="s">
        <v>409</v>
      </c>
      <c r="G1126" t="s">
        <v>760</v>
      </c>
      <c r="H1126">
        <v>1</v>
      </c>
      <c r="I1126" t="s">
        <v>593</v>
      </c>
      <c r="J1126">
        <v>302020105</v>
      </c>
      <c r="K1126" t="s">
        <v>1591</v>
      </c>
      <c r="L1126">
        <v>304000</v>
      </c>
      <c r="M1126" t="s">
        <v>1255</v>
      </c>
      <c r="O1126" s="66">
        <v>5897.44</v>
      </c>
      <c r="P1126" s="66">
        <v>3071.23</v>
      </c>
      <c r="Q1126" t="s">
        <v>414</v>
      </c>
      <c r="R1126" t="s">
        <v>457</v>
      </c>
      <c r="S1126" t="e">
        <f>VLOOKUP(B1126,中介结果明细表!$B$4:$E$6,8,FALSE)</f>
        <v>#N/A</v>
      </c>
    </row>
    <row r="1127" spans="1:19">
      <c r="A1127">
        <v>1235</v>
      </c>
      <c r="B1127" s="67">
        <v>34000000338</v>
      </c>
      <c r="C1127" t="s">
        <v>252</v>
      </c>
      <c r="D1127" t="s">
        <v>1615</v>
      </c>
      <c r="E1127" t="s">
        <v>252</v>
      </c>
      <c r="F1127" t="s">
        <v>409</v>
      </c>
      <c r="G1127" t="s">
        <v>760</v>
      </c>
      <c r="H1127">
        <v>1</v>
      </c>
      <c r="I1127" t="s">
        <v>593</v>
      </c>
      <c r="J1127">
        <v>3020503</v>
      </c>
      <c r="K1127" t="s">
        <v>1616</v>
      </c>
      <c r="L1127">
        <v>304000</v>
      </c>
      <c r="M1127" t="s">
        <v>1255</v>
      </c>
      <c r="O1127" s="66">
        <v>17600</v>
      </c>
      <c r="P1127" s="66">
        <v>9165.6</v>
      </c>
      <c r="Q1127" t="s">
        <v>414</v>
      </c>
      <c r="R1127" t="s">
        <v>482</v>
      </c>
      <c r="S1127" t="e">
        <f>VLOOKUP(B1127,中介结果明细表!$B$4:$E$6,8,FALSE)</f>
        <v>#N/A</v>
      </c>
    </row>
    <row r="1128" hidden="1" spans="1:19">
      <c r="A1128">
        <v>1235</v>
      </c>
      <c r="B1128" s="67">
        <v>34000000339</v>
      </c>
      <c r="C1128" t="s">
        <v>1558</v>
      </c>
      <c r="D1128" t="s">
        <v>1617</v>
      </c>
      <c r="E1128" t="s">
        <v>1558</v>
      </c>
      <c r="F1128" t="s">
        <v>409</v>
      </c>
      <c r="G1128" t="s">
        <v>762</v>
      </c>
      <c r="H1128">
        <v>1</v>
      </c>
      <c r="I1128" t="s">
        <v>593</v>
      </c>
      <c r="J1128">
        <v>3020504</v>
      </c>
      <c r="K1128" t="s">
        <v>433</v>
      </c>
      <c r="L1128">
        <v>304000</v>
      </c>
      <c r="M1128" t="s">
        <v>1255</v>
      </c>
      <c r="O1128" s="66">
        <v>0</v>
      </c>
      <c r="P1128" s="66">
        <v>0</v>
      </c>
      <c r="Q1128" t="s">
        <v>434</v>
      </c>
      <c r="R1128" t="s">
        <v>478</v>
      </c>
      <c r="S1128" t="e">
        <f>VLOOKUP(B1128,中介结果明细表!$B$4:$E$6,8,FALSE)</f>
        <v>#N/A</v>
      </c>
    </row>
    <row r="1129" hidden="1" spans="1:19">
      <c r="A1129">
        <v>1235</v>
      </c>
      <c r="B1129" s="67">
        <v>34000000340</v>
      </c>
      <c r="C1129" t="s">
        <v>913</v>
      </c>
      <c r="D1129" t="s">
        <v>1417</v>
      </c>
      <c r="E1129" t="s">
        <v>913</v>
      </c>
      <c r="F1129" t="s">
        <v>409</v>
      </c>
      <c r="G1129" t="s">
        <v>762</v>
      </c>
      <c r="H1129">
        <v>1</v>
      </c>
      <c r="I1129" t="s">
        <v>593</v>
      </c>
      <c r="J1129">
        <v>302020104</v>
      </c>
      <c r="K1129" t="s">
        <v>1416</v>
      </c>
      <c r="L1129">
        <v>304000</v>
      </c>
      <c r="M1129" t="s">
        <v>1255</v>
      </c>
      <c r="O1129" s="66">
        <v>0</v>
      </c>
      <c r="P1129" s="66">
        <v>0</v>
      </c>
      <c r="Q1129" t="s">
        <v>434</v>
      </c>
      <c r="R1129" t="s">
        <v>478</v>
      </c>
      <c r="S1129" t="e">
        <f>VLOOKUP(B1129,中介结果明细表!$B$4:$E$6,8,FALSE)</f>
        <v>#N/A</v>
      </c>
    </row>
    <row r="1130" hidden="1" spans="1:19">
      <c r="A1130">
        <v>1235</v>
      </c>
      <c r="B1130" s="67">
        <v>34000000341</v>
      </c>
      <c r="C1130" t="s">
        <v>1424</v>
      </c>
      <c r="D1130" t="s">
        <v>1618</v>
      </c>
      <c r="E1130" t="s">
        <v>1424</v>
      </c>
      <c r="F1130" t="s">
        <v>409</v>
      </c>
      <c r="G1130" t="s">
        <v>1619</v>
      </c>
      <c r="H1130">
        <v>1</v>
      </c>
      <c r="I1130" t="s">
        <v>593</v>
      </c>
      <c r="J1130">
        <v>30202190101</v>
      </c>
      <c r="K1130" t="s">
        <v>433</v>
      </c>
      <c r="L1130">
        <v>304000</v>
      </c>
      <c r="M1130" t="s">
        <v>1255</v>
      </c>
      <c r="O1130" s="66">
        <v>0</v>
      </c>
      <c r="P1130" s="66">
        <v>0</v>
      </c>
      <c r="Q1130" t="s">
        <v>434</v>
      </c>
      <c r="R1130" t="s">
        <v>506</v>
      </c>
      <c r="S1130" t="e">
        <f>VLOOKUP(B1130,中介结果明细表!$B$4:$E$6,8,FALSE)</f>
        <v>#N/A</v>
      </c>
    </row>
    <row r="1131" hidden="1" spans="1:19">
      <c r="A1131">
        <v>1235</v>
      </c>
      <c r="B1131" s="67">
        <v>34000000342</v>
      </c>
      <c r="C1131" t="s">
        <v>1620</v>
      </c>
      <c r="D1131" t="s">
        <v>1621</v>
      </c>
      <c r="E1131" t="s">
        <v>1620</v>
      </c>
      <c r="F1131" t="s">
        <v>409</v>
      </c>
      <c r="G1131" t="s">
        <v>1619</v>
      </c>
      <c r="H1131">
        <v>1</v>
      </c>
      <c r="I1131" t="s">
        <v>593</v>
      </c>
      <c r="J1131">
        <v>302020105</v>
      </c>
      <c r="K1131" t="s">
        <v>1549</v>
      </c>
      <c r="L1131">
        <v>304000</v>
      </c>
      <c r="M1131" t="s">
        <v>1255</v>
      </c>
      <c r="O1131" s="66">
        <v>90540.71</v>
      </c>
      <c r="P1131" s="66">
        <v>53977.89</v>
      </c>
      <c r="Q1131" t="s">
        <v>414</v>
      </c>
      <c r="R1131" t="s">
        <v>482</v>
      </c>
      <c r="S1131" t="e">
        <f>VLOOKUP(B1131,中介结果明细表!$B$4:$E$6,8,FALSE)</f>
        <v>#N/A</v>
      </c>
    </row>
    <row r="1132" hidden="1" spans="1:19">
      <c r="A1132">
        <v>1235</v>
      </c>
      <c r="B1132" s="67">
        <v>34000000343</v>
      </c>
      <c r="C1132" t="s">
        <v>1514</v>
      </c>
      <c r="D1132" t="s">
        <v>1622</v>
      </c>
      <c r="E1132" t="s">
        <v>1514</v>
      </c>
      <c r="F1132" t="s">
        <v>409</v>
      </c>
      <c r="G1132" t="s">
        <v>1619</v>
      </c>
      <c r="H1132">
        <v>1</v>
      </c>
      <c r="I1132" t="s">
        <v>593</v>
      </c>
      <c r="J1132">
        <v>30203010201</v>
      </c>
      <c r="K1132" t="s">
        <v>1453</v>
      </c>
      <c r="L1132">
        <v>304000</v>
      </c>
      <c r="M1132" t="s">
        <v>1255</v>
      </c>
      <c r="O1132" s="66">
        <v>40000</v>
      </c>
      <c r="P1132" s="66">
        <v>21061.92</v>
      </c>
      <c r="Q1132" t="s">
        <v>414</v>
      </c>
      <c r="R1132" t="s">
        <v>457</v>
      </c>
      <c r="S1132" t="e">
        <f>VLOOKUP(B1132,中介结果明细表!$B$4:$E$6,8,FALSE)</f>
        <v>#N/A</v>
      </c>
    </row>
    <row r="1133" hidden="1" spans="1:19">
      <c r="A1133">
        <v>1235</v>
      </c>
      <c r="B1133" s="67">
        <v>34000000344</v>
      </c>
      <c r="C1133" t="s">
        <v>252</v>
      </c>
      <c r="D1133" t="s">
        <v>1615</v>
      </c>
      <c r="E1133" t="s">
        <v>252</v>
      </c>
      <c r="F1133" t="s">
        <v>409</v>
      </c>
      <c r="G1133" t="s">
        <v>1619</v>
      </c>
      <c r="H1133">
        <v>1</v>
      </c>
      <c r="I1133" t="s">
        <v>593</v>
      </c>
      <c r="J1133">
        <v>3020503</v>
      </c>
      <c r="K1133" t="s">
        <v>1410</v>
      </c>
      <c r="L1133">
        <v>304000</v>
      </c>
      <c r="M1133" t="s">
        <v>1255</v>
      </c>
      <c r="O1133" s="66">
        <v>20899.34</v>
      </c>
      <c r="P1133" s="66">
        <v>11004.46</v>
      </c>
      <c r="Q1133" t="s">
        <v>414</v>
      </c>
      <c r="R1133" t="s">
        <v>522</v>
      </c>
      <c r="S1133" t="e">
        <f>VLOOKUP(B1133,中介结果明细表!$B$4:$E$6,8,FALSE)</f>
        <v>#N/A</v>
      </c>
    </row>
    <row r="1134" hidden="1" spans="1:19">
      <c r="A1134">
        <v>1235</v>
      </c>
      <c r="B1134" s="67">
        <v>34000000345</v>
      </c>
      <c r="C1134" t="s">
        <v>946</v>
      </c>
      <c r="D1134" t="s">
        <v>1623</v>
      </c>
      <c r="E1134" t="s">
        <v>946</v>
      </c>
      <c r="F1134" t="s">
        <v>409</v>
      </c>
      <c r="G1134" t="s">
        <v>1624</v>
      </c>
      <c r="H1134">
        <v>1</v>
      </c>
      <c r="I1134" t="s">
        <v>593</v>
      </c>
      <c r="J1134">
        <v>3020501</v>
      </c>
      <c r="K1134" t="s">
        <v>1335</v>
      </c>
      <c r="L1134">
        <v>304000</v>
      </c>
      <c r="M1134" t="s">
        <v>1255</v>
      </c>
      <c r="O1134" s="66">
        <v>12155</v>
      </c>
      <c r="P1134" s="66">
        <v>6610.72</v>
      </c>
      <c r="Q1134" t="s">
        <v>414</v>
      </c>
      <c r="R1134" t="s">
        <v>452</v>
      </c>
      <c r="S1134" t="e">
        <f>VLOOKUP(B1134,中介结果明细表!$B$4:$E$6,8,FALSE)</f>
        <v>#N/A</v>
      </c>
    </row>
    <row r="1135" hidden="1" spans="1:19">
      <c r="A1135">
        <v>1235</v>
      </c>
      <c r="B1135" s="67">
        <v>34000000346</v>
      </c>
      <c r="C1135" t="s">
        <v>950</v>
      </c>
      <c r="D1135" t="s">
        <v>1625</v>
      </c>
      <c r="E1135" t="s">
        <v>950</v>
      </c>
      <c r="F1135" t="s">
        <v>409</v>
      </c>
      <c r="G1135" t="s">
        <v>1626</v>
      </c>
      <c r="H1135">
        <v>1</v>
      </c>
      <c r="I1135" t="s">
        <v>593</v>
      </c>
      <c r="J1135">
        <v>3020501</v>
      </c>
      <c r="K1135" t="s">
        <v>1335</v>
      </c>
      <c r="L1135">
        <v>304000</v>
      </c>
      <c r="M1135" t="s">
        <v>1255</v>
      </c>
      <c r="O1135" s="66">
        <v>18655</v>
      </c>
      <c r="P1135" s="66">
        <v>10253.57</v>
      </c>
      <c r="Q1135" t="s">
        <v>414</v>
      </c>
      <c r="R1135" t="s">
        <v>460</v>
      </c>
      <c r="S1135" t="e">
        <f>VLOOKUP(B1135,中介结果明细表!$B$4:$E$6,8,FALSE)</f>
        <v>#N/A</v>
      </c>
    </row>
    <row r="1136" hidden="1" spans="1:19">
      <c r="A1136">
        <v>1235</v>
      </c>
      <c r="B1136" s="67">
        <v>34000000347</v>
      </c>
      <c r="C1136" t="s">
        <v>1627</v>
      </c>
      <c r="D1136" t="s">
        <v>1628</v>
      </c>
      <c r="E1136" t="s">
        <v>1627</v>
      </c>
      <c r="F1136" t="s">
        <v>409</v>
      </c>
      <c r="G1136" t="s">
        <v>763</v>
      </c>
      <c r="H1136">
        <v>1</v>
      </c>
      <c r="I1136" t="s">
        <v>593</v>
      </c>
      <c r="J1136">
        <v>3020507</v>
      </c>
      <c r="K1136" t="s">
        <v>1629</v>
      </c>
      <c r="L1136">
        <v>304000</v>
      </c>
      <c r="M1136" t="s">
        <v>1255</v>
      </c>
      <c r="O1136" s="66">
        <v>108300</v>
      </c>
      <c r="P1136" s="66">
        <v>60151.65</v>
      </c>
      <c r="Q1136" t="s">
        <v>414</v>
      </c>
      <c r="R1136" t="s">
        <v>419</v>
      </c>
      <c r="S1136" t="e">
        <f>VLOOKUP(B1136,中介结果明细表!$B$4:$E$6,8,FALSE)</f>
        <v>#N/A</v>
      </c>
    </row>
    <row r="1137" hidden="1" spans="1:19">
      <c r="A1137">
        <v>1235</v>
      </c>
      <c r="B1137" s="67">
        <v>34000000348</v>
      </c>
      <c r="C1137" t="s">
        <v>1494</v>
      </c>
      <c r="D1137" t="s">
        <v>1630</v>
      </c>
      <c r="E1137" t="s">
        <v>1494</v>
      </c>
      <c r="F1137" t="s">
        <v>409</v>
      </c>
      <c r="G1137" t="s">
        <v>765</v>
      </c>
      <c r="H1137">
        <v>1</v>
      </c>
      <c r="I1137" t="s">
        <v>472</v>
      </c>
      <c r="J1137">
        <v>302020401</v>
      </c>
      <c r="K1137" t="s">
        <v>433</v>
      </c>
      <c r="L1137">
        <v>304000</v>
      </c>
      <c r="M1137" t="s">
        <v>1255</v>
      </c>
      <c r="O1137" s="66">
        <v>0</v>
      </c>
      <c r="P1137" s="66">
        <v>0</v>
      </c>
      <c r="Q1137" t="s">
        <v>434</v>
      </c>
      <c r="R1137" t="s">
        <v>464</v>
      </c>
      <c r="S1137" t="e">
        <f>VLOOKUP(B1137,中介结果明细表!$B$4:$E$6,8,FALSE)</f>
        <v>#N/A</v>
      </c>
    </row>
    <row r="1138" hidden="1" spans="1:19">
      <c r="A1138">
        <v>1235</v>
      </c>
      <c r="B1138" s="67">
        <v>34000000349</v>
      </c>
      <c r="C1138" t="s">
        <v>1631</v>
      </c>
      <c r="D1138" t="s">
        <v>1632</v>
      </c>
      <c r="E1138" t="s">
        <v>1631</v>
      </c>
      <c r="F1138" t="s">
        <v>409</v>
      </c>
      <c r="G1138" t="s">
        <v>1633</v>
      </c>
      <c r="H1138">
        <v>1</v>
      </c>
      <c r="I1138" t="s">
        <v>472</v>
      </c>
      <c r="J1138">
        <v>3020507</v>
      </c>
      <c r="K1138" t="s">
        <v>1366</v>
      </c>
      <c r="L1138">
        <v>304000</v>
      </c>
      <c r="M1138" t="s">
        <v>1255</v>
      </c>
      <c r="O1138" s="66">
        <v>23224</v>
      </c>
      <c r="P1138" s="66">
        <v>13167.19</v>
      </c>
      <c r="Q1138" t="s">
        <v>414</v>
      </c>
      <c r="R1138" t="s">
        <v>482</v>
      </c>
      <c r="S1138" t="e">
        <f>VLOOKUP(B1138,中介结果明细表!$B$4:$E$6,8,FALSE)</f>
        <v>#N/A</v>
      </c>
    </row>
    <row r="1139" hidden="1" spans="1:19">
      <c r="A1139">
        <v>1235</v>
      </c>
      <c r="B1139" s="67">
        <v>34000000350</v>
      </c>
      <c r="C1139" t="s">
        <v>1608</v>
      </c>
      <c r="D1139" t="s">
        <v>1634</v>
      </c>
      <c r="E1139" t="s">
        <v>1608</v>
      </c>
      <c r="F1139" t="s">
        <v>409</v>
      </c>
      <c r="G1139" t="s">
        <v>1633</v>
      </c>
      <c r="H1139">
        <v>1</v>
      </c>
      <c r="I1139" t="s">
        <v>472</v>
      </c>
      <c r="J1139">
        <v>3020503</v>
      </c>
      <c r="K1139" t="s">
        <v>1366</v>
      </c>
      <c r="L1139">
        <v>304000</v>
      </c>
      <c r="M1139" t="s">
        <v>1255</v>
      </c>
      <c r="O1139" s="66">
        <v>22000</v>
      </c>
      <c r="P1139" s="66">
        <v>12473.19</v>
      </c>
      <c r="Q1139" t="s">
        <v>414</v>
      </c>
      <c r="R1139" t="s">
        <v>482</v>
      </c>
      <c r="S1139" t="e">
        <f>VLOOKUP(B1139,中介结果明细表!$B$4:$E$6,8,FALSE)</f>
        <v>#N/A</v>
      </c>
    </row>
    <row r="1140" hidden="1" spans="1:19">
      <c r="A1140">
        <v>1235</v>
      </c>
      <c r="B1140" s="67">
        <v>34000000351</v>
      </c>
      <c r="C1140" t="s">
        <v>704</v>
      </c>
      <c r="D1140" t="s">
        <v>1634</v>
      </c>
      <c r="E1140" t="s">
        <v>704</v>
      </c>
      <c r="F1140" t="s">
        <v>409</v>
      </c>
      <c r="G1140" t="s">
        <v>1635</v>
      </c>
      <c r="H1140">
        <v>1</v>
      </c>
      <c r="I1140" t="s">
        <v>593</v>
      </c>
      <c r="J1140">
        <v>3020503</v>
      </c>
      <c r="K1140" t="s">
        <v>1588</v>
      </c>
      <c r="L1140">
        <v>304000</v>
      </c>
      <c r="M1140" t="s">
        <v>1255</v>
      </c>
      <c r="O1140" s="66">
        <v>15000</v>
      </c>
      <c r="P1140" s="66">
        <v>8591.05</v>
      </c>
      <c r="Q1140" t="s">
        <v>414</v>
      </c>
      <c r="R1140" t="s">
        <v>457</v>
      </c>
      <c r="S1140" t="e">
        <f>VLOOKUP(B1140,中介结果明细表!$B$4:$E$6,8,FALSE)</f>
        <v>#N/A</v>
      </c>
    </row>
    <row r="1141" hidden="1" spans="1:19">
      <c r="A1141">
        <v>1235</v>
      </c>
      <c r="B1141" s="67">
        <v>34000000352</v>
      </c>
      <c r="C1141" t="s">
        <v>1636</v>
      </c>
      <c r="D1141" t="s">
        <v>1637</v>
      </c>
      <c r="E1141" t="s">
        <v>1637</v>
      </c>
      <c r="F1141" t="s">
        <v>1638</v>
      </c>
      <c r="G1141" t="s">
        <v>1638</v>
      </c>
      <c r="H1141">
        <v>1</v>
      </c>
      <c r="I1141" t="s">
        <v>640</v>
      </c>
      <c r="J1141">
        <v>302022102</v>
      </c>
      <c r="K1141" t="s">
        <v>1639</v>
      </c>
      <c r="L1141">
        <v>304000</v>
      </c>
      <c r="M1141" t="s">
        <v>1255</v>
      </c>
      <c r="O1141" s="66">
        <v>16224.32</v>
      </c>
      <c r="P1141" s="66">
        <v>9573.33</v>
      </c>
      <c r="Q1141" t="s">
        <v>414</v>
      </c>
      <c r="R1141" t="s">
        <v>482</v>
      </c>
      <c r="S1141" t="e">
        <f>VLOOKUP(B1141,中介结果明细表!$B$4:$E$6,8,FALSE)</f>
        <v>#N/A</v>
      </c>
    </row>
    <row r="1142" hidden="1" spans="1:19">
      <c r="A1142">
        <v>1235</v>
      </c>
      <c r="B1142" s="67">
        <v>34000000353</v>
      </c>
      <c r="C1142" t="s">
        <v>1640</v>
      </c>
      <c r="D1142" t="s">
        <v>1632</v>
      </c>
      <c r="E1142" t="s">
        <v>1632</v>
      </c>
      <c r="F1142" t="s">
        <v>1641</v>
      </c>
      <c r="G1142" t="s">
        <v>1641</v>
      </c>
      <c r="H1142">
        <v>1</v>
      </c>
      <c r="I1142" t="s">
        <v>411</v>
      </c>
      <c r="J1142">
        <v>3020507</v>
      </c>
      <c r="K1142" t="s">
        <v>1642</v>
      </c>
      <c r="L1142">
        <v>304000</v>
      </c>
      <c r="M1142" t="s">
        <v>1255</v>
      </c>
      <c r="O1142" s="66">
        <v>151568.92</v>
      </c>
      <c r="P1142" s="66">
        <v>90309.82</v>
      </c>
      <c r="Q1142" t="s">
        <v>414</v>
      </c>
      <c r="R1142" t="s">
        <v>522</v>
      </c>
      <c r="S1142" t="e">
        <f>VLOOKUP(B1142,中介结果明细表!$B$4:$E$6,8,FALSE)</f>
        <v>#N/A</v>
      </c>
    </row>
    <row r="1143" spans="1:19">
      <c r="A1143">
        <v>1235</v>
      </c>
      <c r="B1143" s="67">
        <v>34000000354</v>
      </c>
      <c r="C1143" t="s">
        <v>1643</v>
      </c>
      <c r="D1143" t="s">
        <v>1644</v>
      </c>
      <c r="E1143" t="s">
        <v>1644</v>
      </c>
      <c r="F1143" t="s">
        <v>1641</v>
      </c>
      <c r="G1143" t="s">
        <v>1641</v>
      </c>
      <c r="H1143">
        <v>1</v>
      </c>
      <c r="I1143" t="s">
        <v>593</v>
      </c>
      <c r="J1143">
        <v>3020503</v>
      </c>
      <c r="K1143" t="s">
        <v>1645</v>
      </c>
      <c r="L1143">
        <v>304000</v>
      </c>
      <c r="M1143" t="s">
        <v>1255</v>
      </c>
      <c r="O1143" s="66">
        <v>24745</v>
      </c>
      <c r="P1143" s="66">
        <v>14743.87</v>
      </c>
      <c r="Q1143" t="s">
        <v>414</v>
      </c>
      <c r="R1143" t="s">
        <v>482</v>
      </c>
      <c r="S1143" t="e">
        <f>VLOOKUP(B1143,中介结果明细表!$B$4:$E$6,8,FALSE)</f>
        <v>#N/A</v>
      </c>
    </row>
    <row r="1144" hidden="1" spans="1:19">
      <c r="A1144">
        <v>1235</v>
      </c>
      <c r="B1144" s="67">
        <v>34000000355</v>
      </c>
      <c r="C1144" t="s">
        <v>1262</v>
      </c>
      <c r="D1144" t="s">
        <v>1270</v>
      </c>
      <c r="E1144" t="s">
        <v>1263</v>
      </c>
      <c r="F1144" t="s">
        <v>1646</v>
      </c>
      <c r="G1144" t="s">
        <v>1125</v>
      </c>
      <c r="H1144">
        <v>1</v>
      </c>
      <c r="I1144" t="s">
        <v>411</v>
      </c>
      <c r="J1144">
        <v>302020108</v>
      </c>
      <c r="K1144" t="s">
        <v>1254</v>
      </c>
      <c r="L1144">
        <v>304000</v>
      </c>
      <c r="M1144" t="s">
        <v>1255</v>
      </c>
      <c r="O1144" s="66">
        <v>0</v>
      </c>
      <c r="P1144" s="66">
        <v>0</v>
      </c>
      <c r="Q1144" t="s">
        <v>434</v>
      </c>
      <c r="R1144" t="s">
        <v>437</v>
      </c>
      <c r="S1144" t="e">
        <f>VLOOKUP(B1144,中介结果明细表!$B$4:$E$6,8,FALSE)</f>
        <v>#N/A</v>
      </c>
    </row>
    <row r="1145" spans="1:19">
      <c r="A1145">
        <v>1235</v>
      </c>
      <c r="B1145" s="67">
        <v>34000000356</v>
      </c>
      <c r="C1145" t="s">
        <v>1276</v>
      </c>
      <c r="D1145">
        <v>1200</v>
      </c>
      <c r="E1145" t="s">
        <v>1276</v>
      </c>
      <c r="F1145" t="s">
        <v>1646</v>
      </c>
      <c r="G1145" t="s">
        <v>1277</v>
      </c>
      <c r="H1145">
        <v>1</v>
      </c>
      <c r="I1145" t="s">
        <v>411</v>
      </c>
      <c r="J1145">
        <v>3020505</v>
      </c>
      <c r="K1145" t="s">
        <v>1273</v>
      </c>
      <c r="L1145">
        <v>304000</v>
      </c>
      <c r="M1145" t="s">
        <v>1255</v>
      </c>
      <c r="O1145" s="66">
        <v>61538.46</v>
      </c>
      <c r="P1145" s="66">
        <v>1846.15</v>
      </c>
      <c r="Q1145" t="s">
        <v>414</v>
      </c>
      <c r="R1145" t="s">
        <v>460</v>
      </c>
      <c r="S1145" t="e">
        <f>VLOOKUP(B1145,中介结果明细表!$B$4:$E$6,8,FALSE)</f>
        <v>#N/A</v>
      </c>
    </row>
    <row r="1146" hidden="1" spans="1:19">
      <c r="A1146">
        <v>1235</v>
      </c>
      <c r="B1146" s="67">
        <v>34000000357</v>
      </c>
      <c r="C1146" t="s">
        <v>1278</v>
      </c>
      <c r="E1146" t="s">
        <v>1278</v>
      </c>
      <c r="F1146" t="s">
        <v>1646</v>
      </c>
      <c r="G1146" t="s">
        <v>1279</v>
      </c>
      <c r="H1146">
        <v>1</v>
      </c>
      <c r="I1146" t="s">
        <v>411</v>
      </c>
      <c r="J1146">
        <v>302020207</v>
      </c>
      <c r="K1146" t="s">
        <v>1280</v>
      </c>
      <c r="L1146">
        <v>304000</v>
      </c>
      <c r="M1146" t="s">
        <v>1255</v>
      </c>
      <c r="O1146" s="66">
        <v>0</v>
      </c>
      <c r="P1146" s="66">
        <v>0</v>
      </c>
      <c r="Q1146" t="s">
        <v>434</v>
      </c>
      <c r="R1146" t="s">
        <v>452</v>
      </c>
      <c r="S1146" t="e">
        <f>VLOOKUP(B1146,中介结果明细表!$B$4:$E$6,8,FALSE)</f>
        <v>#N/A</v>
      </c>
    </row>
    <row r="1147" hidden="1" spans="1:19">
      <c r="A1147">
        <v>1235</v>
      </c>
      <c r="B1147" s="67">
        <v>34000000358</v>
      </c>
      <c r="C1147" t="s">
        <v>1274</v>
      </c>
      <c r="D1147" t="s">
        <v>1281</v>
      </c>
      <c r="E1147" t="s">
        <v>1274</v>
      </c>
      <c r="F1147" t="s">
        <v>1646</v>
      </c>
      <c r="G1147" t="s">
        <v>1282</v>
      </c>
      <c r="H1147">
        <v>1</v>
      </c>
      <c r="I1147" t="s">
        <v>411</v>
      </c>
      <c r="J1147">
        <v>3020507</v>
      </c>
      <c r="K1147" t="s">
        <v>433</v>
      </c>
      <c r="L1147">
        <v>304000</v>
      </c>
      <c r="M1147" t="s">
        <v>1255</v>
      </c>
      <c r="O1147" s="66">
        <v>0</v>
      </c>
      <c r="P1147" s="66">
        <v>0</v>
      </c>
      <c r="Q1147" t="s">
        <v>434</v>
      </c>
      <c r="R1147" t="s">
        <v>485</v>
      </c>
      <c r="S1147" t="e">
        <f>VLOOKUP(B1147,中介结果明细表!$B$4:$E$6,8,FALSE)</f>
        <v>#N/A</v>
      </c>
    </row>
    <row r="1148" hidden="1" spans="1:19">
      <c r="A1148">
        <v>1235</v>
      </c>
      <c r="B1148" s="67">
        <v>34000000359</v>
      </c>
      <c r="C1148" t="s">
        <v>1274</v>
      </c>
      <c r="D1148" t="s">
        <v>1281</v>
      </c>
      <c r="E1148" t="s">
        <v>1274</v>
      </c>
      <c r="F1148" t="s">
        <v>1646</v>
      </c>
      <c r="G1148" t="s">
        <v>1283</v>
      </c>
      <c r="H1148">
        <v>1</v>
      </c>
      <c r="I1148" t="s">
        <v>411</v>
      </c>
      <c r="J1148">
        <v>3020507</v>
      </c>
      <c r="K1148" t="s">
        <v>433</v>
      </c>
      <c r="L1148">
        <v>304000</v>
      </c>
      <c r="M1148" t="s">
        <v>1255</v>
      </c>
      <c r="O1148" s="66">
        <v>0</v>
      </c>
      <c r="P1148" s="66">
        <v>0</v>
      </c>
      <c r="Q1148" t="s">
        <v>434</v>
      </c>
      <c r="R1148" t="s">
        <v>450</v>
      </c>
      <c r="S1148" t="e">
        <f>VLOOKUP(B1148,中介结果明细表!$B$4:$E$6,8,FALSE)</f>
        <v>#N/A</v>
      </c>
    </row>
    <row r="1149" hidden="1" spans="1:19">
      <c r="A1149">
        <v>1235</v>
      </c>
      <c r="B1149" s="67">
        <v>34000000360</v>
      </c>
      <c r="C1149" t="s">
        <v>1274</v>
      </c>
      <c r="D1149" t="s">
        <v>1281</v>
      </c>
      <c r="E1149" t="s">
        <v>1274</v>
      </c>
      <c r="F1149" t="s">
        <v>1646</v>
      </c>
      <c r="G1149" t="s">
        <v>1284</v>
      </c>
      <c r="H1149">
        <v>1</v>
      </c>
      <c r="I1149" t="s">
        <v>411</v>
      </c>
      <c r="J1149">
        <v>3020507</v>
      </c>
      <c r="K1149" t="s">
        <v>433</v>
      </c>
      <c r="L1149">
        <v>304000</v>
      </c>
      <c r="M1149" t="s">
        <v>1255</v>
      </c>
      <c r="O1149" s="66">
        <v>0</v>
      </c>
      <c r="P1149" s="66">
        <v>0</v>
      </c>
      <c r="Q1149" t="s">
        <v>434</v>
      </c>
      <c r="R1149" t="s">
        <v>487</v>
      </c>
      <c r="S1149" t="e">
        <f>VLOOKUP(B1149,中介结果明细表!$B$4:$E$6,8,FALSE)</f>
        <v>#N/A</v>
      </c>
    </row>
    <row r="1150" spans="1:19">
      <c r="A1150">
        <v>1235</v>
      </c>
      <c r="B1150" s="67">
        <v>34000000361</v>
      </c>
      <c r="C1150" t="s">
        <v>1274</v>
      </c>
      <c r="E1150" t="s">
        <v>1274</v>
      </c>
      <c r="F1150" t="s">
        <v>1646</v>
      </c>
      <c r="G1150" t="s">
        <v>1285</v>
      </c>
      <c r="H1150">
        <v>1</v>
      </c>
      <c r="I1150" t="s">
        <v>411</v>
      </c>
      <c r="J1150">
        <v>3020507</v>
      </c>
      <c r="K1150" t="s">
        <v>423</v>
      </c>
      <c r="L1150">
        <v>304000</v>
      </c>
      <c r="M1150" t="s">
        <v>1255</v>
      </c>
      <c r="O1150" s="66">
        <v>203132</v>
      </c>
      <c r="P1150" s="66">
        <v>6093.96</v>
      </c>
      <c r="Q1150" t="s">
        <v>414</v>
      </c>
      <c r="R1150" t="s">
        <v>460</v>
      </c>
      <c r="S1150" t="e">
        <f>VLOOKUP(B1150,中介结果明细表!$B$4:$E$6,8,FALSE)</f>
        <v>#N/A</v>
      </c>
    </row>
    <row r="1151" hidden="1" spans="1:19">
      <c r="A1151">
        <v>1235</v>
      </c>
      <c r="B1151" s="67">
        <v>34000000362</v>
      </c>
      <c r="C1151" t="s">
        <v>1274</v>
      </c>
      <c r="D1151" t="s">
        <v>1281</v>
      </c>
      <c r="E1151" t="s">
        <v>1274</v>
      </c>
      <c r="F1151" t="s">
        <v>1646</v>
      </c>
      <c r="G1151" t="s">
        <v>1286</v>
      </c>
      <c r="H1151">
        <v>1</v>
      </c>
      <c r="I1151" t="s">
        <v>593</v>
      </c>
      <c r="J1151">
        <v>3020507</v>
      </c>
      <c r="K1151" t="s">
        <v>433</v>
      </c>
      <c r="L1151">
        <v>304000</v>
      </c>
      <c r="M1151" t="s">
        <v>1255</v>
      </c>
      <c r="O1151" s="66">
        <v>0</v>
      </c>
      <c r="P1151" s="66">
        <v>0</v>
      </c>
      <c r="Q1151" t="s">
        <v>434</v>
      </c>
      <c r="R1151" t="s">
        <v>506</v>
      </c>
      <c r="S1151" t="e">
        <f>VLOOKUP(B1151,中介结果明细表!$B$4:$E$6,8,FALSE)</f>
        <v>#N/A</v>
      </c>
    </row>
    <row r="1152" hidden="1" spans="1:19">
      <c r="A1152">
        <v>1235</v>
      </c>
      <c r="B1152" s="67">
        <v>34000000363</v>
      </c>
      <c r="C1152" t="s">
        <v>1274</v>
      </c>
      <c r="D1152" t="s">
        <v>1281</v>
      </c>
      <c r="E1152" t="s">
        <v>1274</v>
      </c>
      <c r="F1152" t="s">
        <v>1646</v>
      </c>
      <c r="G1152" t="s">
        <v>1131</v>
      </c>
      <c r="H1152">
        <v>1</v>
      </c>
      <c r="I1152" t="s">
        <v>411</v>
      </c>
      <c r="J1152">
        <v>3020507</v>
      </c>
      <c r="K1152" t="s">
        <v>433</v>
      </c>
      <c r="L1152">
        <v>304000</v>
      </c>
      <c r="M1152" t="s">
        <v>1255</v>
      </c>
      <c r="O1152" s="66">
        <v>0</v>
      </c>
      <c r="P1152" s="66">
        <v>0</v>
      </c>
      <c r="Q1152" t="s">
        <v>434</v>
      </c>
      <c r="R1152" t="s">
        <v>506</v>
      </c>
      <c r="S1152" t="e">
        <f>VLOOKUP(B1152,中介结果明细表!$B$4:$E$6,8,FALSE)</f>
        <v>#N/A</v>
      </c>
    </row>
    <row r="1153" hidden="1" spans="1:19">
      <c r="A1153">
        <v>1235</v>
      </c>
      <c r="B1153" s="67">
        <v>34000000364</v>
      </c>
      <c r="C1153" t="s">
        <v>1290</v>
      </c>
      <c r="D1153" t="s">
        <v>1295</v>
      </c>
      <c r="E1153" t="s">
        <v>1290</v>
      </c>
      <c r="F1153" t="s">
        <v>1646</v>
      </c>
      <c r="G1153" t="s">
        <v>1296</v>
      </c>
      <c r="H1153">
        <v>1</v>
      </c>
      <c r="I1153" t="s">
        <v>411</v>
      </c>
      <c r="J1153">
        <v>302020106</v>
      </c>
      <c r="K1153" t="s">
        <v>1297</v>
      </c>
      <c r="L1153">
        <v>304000</v>
      </c>
      <c r="M1153" t="s">
        <v>1255</v>
      </c>
      <c r="O1153" s="66">
        <v>0</v>
      </c>
      <c r="P1153" s="66">
        <v>0</v>
      </c>
      <c r="Q1153" t="s">
        <v>608</v>
      </c>
      <c r="R1153" t="s">
        <v>478</v>
      </c>
      <c r="S1153" t="e">
        <f>VLOOKUP(B1153,中介结果明细表!$B$4:$E$6,8,FALSE)</f>
        <v>#N/A</v>
      </c>
    </row>
    <row r="1154" hidden="1" spans="1:19">
      <c r="A1154">
        <v>1235</v>
      </c>
      <c r="B1154" s="67">
        <v>34000000365</v>
      </c>
      <c r="C1154" t="s">
        <v>1290</v>
      </c>
      <c r="D1154" t="s">
        <v>1291</v>
      </c>
      <c r="E1154" t="s">
        <v>1290</v>
      </c>
      <c r="F1154" t="s">
        <v>1646</v>
      </c>
      <c r="G1154" t="s">
        <v>1298</v>
      </c>
      <c r="H1154">
        <v>1</v>
      </c>
      <c r="I1154" t="s">
        <v>411</v>
      </c>
      <c r="J1154">
        <v>3020504</v>
      </c>
      <c r="K1154" t="s">
        <v>433</v>
      </c>
      <c r="L1154">
        <v>304000</v>
      </c>
      <c r="M1154" t="s">
        <v>1255</v>
      </c>
      <c r="O1154" s="66">
        <v>0</v>
      </c>
      <c r="P1154" s="66">
        <v>0</v>
      </c>
      <c r="Q1154" t="s">
        <v>608</v>
      </c>
      <c r="R1154" t="s">
        <v>435</v>
      </c>
      <c r="S1154" t="e">
        <f>VLOOKUP(B1154,中介结果明细表!$B$4:$E$6,8,FALSE)</f>
        <v>#N/A</v>
      </c>
    </row>
    <row r="1155" hidden="1" spans="1:19">
      <c r="A1155">
        <v>1235</v>
      </c>
      <c r="B1155" s="67">
        <v>34000000366</v>
      </c>
      <c r="C1155" t="s">
        <v>1299</v>
      </c>
      <c r="D1155" t="s">
        <v>1302</v>
      </c>
      <c r="E1155" t="s">
        <v>1299</v>
      </c>
      <c r="F1155" t="s">
        <v>1646</v>
      </c>
      <c r="G1155" t="s">
        <v>1285</v>
      </c>
      <c r="H1155">
        <v>1</v>
      </c>
      <c r="I1155" t="s">
        <v>593</v>
      </c>
      <c r="J1155">
        <v>3020501</v>
      </c>
      <c r="K1155" t="s">
        <v>433</v>
      </c>
      <c r="L1155">
        <v>304000</v>
      </c>
      <c r="M1155" t="s">
        <v>1255</v>
      </c>
      <c r="O1155" s="66">
        <v>0</v>
      </c>
      <c r="P1155" s="66">
        <v>0</v>
      </c>
      <c r="Q1155" t="s">
        <v>434</v>
      </c>
      <c r="R1155" t="s">
        <v>478</v>
      </c>
      <c r="S1155" t="e">
        <f>VLOOKUP(B1155,中介结果明细表!$B$4:$E$6,8,FALSE)</f>
        <v>#N/A</v>
      </c>
    </row>
    <row r="1156" hidden="1" spans="1:19">
      <c r="A1156">
        <v>1235</v>
      </c>
      <c r="B1156" s="67">
        <v>34000000367</v>
      </c>
      <c r="C1156" t="s">
        <v>1299</v>
      </c>
      <c r="E1156" t="s">
        <v>1299</v>
      </c>
      <c r="F1156" t="s">
        <v>1646</v>
      </c>
      <c r="G1156" t="s">
        <v>1303</v>
      </c>
      <c r="H1156">
        <v>1</v>
      </c>
      <c r="I1156" t="s">
        <v>593</v>
      </c>
      <c r="J1156">
        <v>3020501</v>
      </c>
      <c r="K1156" t="s">
        <v>1304</v>
      </c>
      <c r="L1156">
        <v>304000</v>
      </c>
      <c r="M1156" t="s">
        <v>1255</v>
      </c>
      <c r="O1156" s="66">
        <v>111111.11</v>
      </c>
      <c r="P1156" s="66">
        <v>3333.33</v>
      </c>
      <c r="Q1156" t="s">
        <v>414</v>
      </c>
      <c r="R1156" t="s">
        <v>460</v>
      </c>
      <c r="S1156" t="e">
        <f>VLOOKUP(B1156,中介结果明细表!$B$4:$E$6,8,FALSE)</f>
        <v>#N/A</v>
      </c>
    </row>
    <row r="1157" hidden="1" spans="1:19">
      <c r="A1157">
        <v>1235</v>
      </c>
      <c r="B1157" s="67">
        <v>34000000368</v>
      </c>
      <c r="C1157" t="s">
        <v>1299</v>
      </c>
      <c r="D1157" t="s">
        <v>1302</v>
      </c>
      <c r="E1157" t="s">
        <v>1299</v>
      </c>
      <c r="F1157" t="s">
        <v>1646</v>
      </c>
      <c r="G1157" t="s">
        <v>1305</v>
      </c>
      <c r="H1157">
        <v>1</v>
      </c>
      <c r="I1157" t="s">
        <v>593</v>
      </c>
      <c r="J1157">
        <v>3020501</v>
      </c>
      <c r="K1157" t="s">
        <v>433</v>
      </c>
      <c r="L1157">
        <v>304000</v>
      </c>
      <c r="M1157" t="s">
        <v>1255</v>
      </c>
      <c r="O1157" s="66">
        <v>0</v>
      </c>
      <c r="P1157" s="66">
        <v>0</v>
      </c>
      <c r="Q1157" t="s">
        <v>434</v>
      </c>
      <c r="R1157" t="s">
        <v>437</v>
      </c>
      <c r="S1157" t="e">
        <f>VLOOKUP(B1157,中介结果明细表!$B$4:$E$6,8,FALSE)</f>
        <v>#N/A</v>
      </c>
    </row>
    <row r="1158" hidden="1" spans="1:19">
      <c r="A1158">
        <v>1235</v>
      </c>
      <c r="B1158" s="67">
        <v>34000000369</v>
      </c>
      <c r="C1158" t="s">
        <v>1299</v>
      </c>
      <c r="D1158" t="s">
        <v>1306</v>
      </c>
      <c r="E1158" t="s">
        <v>1299</v>
      </c>
      <c r="F1158" t="s">
        <v>1646</v>
      </c>
      <c r="G1158" t="s">
        <v>1305</v>
      </c>
      <c r="H1158">
        <v>1</v>
      </c>
      <c r="I1158" t="s">
        <v>593</v>
      </c>
      <c r="J1158">
        <v>3020501</v>
      </c>
      <c r="K1158" t="s">
        <v>433</v>
      </c>
      <c r="L1158">
        <v>304000</v>
      </c>
      <c r="M1158" t="s">
        <v>1255</v>
      </c>
      <c r="O1158" s="66">
        <v>0</v>
      </c>
      <c r="P1158" s="66">
        <v>0</v>
      </c>
      <c r="Q1158" t="s">
        <v>434</v>
      </c>
      <c r="R1158" t="s">
        <v>435</v>
      </c>
      <c r="S1158" t="e">
        <f>VLOOKUP(B1158,中介结果明细表!$B$4:$E$6,8,FALSE)</f>
        <v>#N/A</v>
      </c>
    </row>
    <row r="1159" hidden="1" spans="1:19">
      <c r="A1159">
        <v>1235</v>
      </c>
      <c r="B1159" s="67">
        <v>34000000370</v>
      </c>
      <c r="C1159" t="s">
        <v>1299</v>
      </c>
      <c r="D1159" t="s">
        <v>1311</v>
      </c>
      <c r="E1159" t="s">
        <v>1299</v>
      </c>
      <c r="F1159" t="s">
        <v>1646</v>
      </c>
      <c r="G1159" t="s">
        <v>1285</v>
      </c>
      <c r="H1159">
        <v>1</v>
      </c>
      <c r="I1159" t="s">
        <v>593</v>
      </c>
      <c r="J1159">
        <v>3020501</v>
      </c>
      <c r="K1159" t="s">
        <v>433</v>
      </c>
      <c r="L1159">
        <v>304000</v>
      </c>
      <c r="M1159" t="s">
        <v>1255</v>
      </c>
      <c r="O1159" s="66">
        <v>0</v>
      </c>
      <c r="P1159" s="66">
        <v>0</v>
      </c>
      <c r="Q1159" t="s">
        <v>434</v>
      </c>
      <c r="R1159" t="s">
        <v>487</v>
      </c>
      <c r="S1159" t="e">
        <f>VLOOKUP(B1159,中介结果明细表!$B$4:$E$6,8,FALSE)</f>
        <v>#N/A</v>
      </c>
    </row>
    <row r="1160" hidden="1" spans="1:19">
      <c r="A1160">
        <v>1235</v>
      </c>
      <c r="B1160" s="67">
        <v>34000000371</v>
      </c>
      <c r="C1160" t="s">
        <v>1299</v>
      </c>
      <c r="D1160" t="s">
        <v>1306</v>
      </c>
      <c r="E1160" t="s">
        <v>1299</v>
      </c>
      <c r="F1160" t="s">
        <v>1646</v>
      </c>
      <c r="G1160" t="s">
        <v>1312</v>
      </c>
      <c r="H1160">
        <v>1</v>
      </c>
      <c r="I1160" t="s">
        <v>593</v>
      </c>
      <c r="J1160">
        <v>3020501</v>
      </c>
      <c r="K1160" t="s">
        <v>433</v>
      </c>
      <c r="L1160">
        <v>304000</v>
      </c>
      <c r="M1160" t="s">
        <v>1255</v>
      </c>
      <c r="O1160" s="66">
        <v>0</v>
      </c>
      <c r="P1160" s="66">
        <v>0</v>
      </c>
      <c r="Q1160" t="s">
        <v>434</v>
      </c>
      <c r="R1160" t="s">
        <v>435</v>
      </c>
      <c r="S1160" t="e">
        <f>VLOOKUP(B1160,中介结果明细表!$B$4:$E$6,8,FALSE)</f>
        <v>#N/A</v>
      </c>
    </row>
    <row r="1161" hidden="1" spans="1:19">
      <c r="A1161">
        <v>1235</v>
      </c>
      <c r="B1161" s="67">
        <v>34000000372</v>
      </c>
      <c r="C1161" t="s">
        <v>1299</v>
      </c>
      <c r="D1161" t="s">
        <v>1169</v>
      </c>
      <c r="E1161" t="s">
        <v>1299</v>
      </c>
      <c r="F1161" t="s">
        <v>1646</v>
      </c>
      <c r="G1161" t="s">
        <v>1279</v>
      </c>
      <c r="H1161">
        <v>1</v>
      </c>
      <c r="I1161" t="s">
        <v>593</v>
      </c>
      <c r="J1161">
        <v>3020501</v>
      </c>
      <c r="K1161" t="s">
        <v>433</v>
      </c>
      <c r="L1161">
        <v>304000</v>
      </c>
      <c r="M1161" t="s">
        <v>1255</v>
      </c>
      <c r="O1161" s="66">
        <v>0</v>
      </c>
      <c r="P1161" s="66">
        <v>0</v>
      </c>
      <c r="Q1161" t="s">
        <v>434</v>
      </c>
      <c r="R1161" t="s">
        <v>435</v>
      </c>
      <c r="S1161" t="e">
        <f>VLOOKUP(B1161,中介结果明细表!$B$4:$E$6,8,FALSE)</f>
        <v>#N/A</v>
      </c>
    </row>
    <row r="1162" hidden="1" spans="1:19">
      <c r="A1162">
        <v>1235</v>
      </c>
      <c r="B1162" s="67">
        <v>34000000373</v>
      </c>
      <c r="C1162" t="s">
        <v>1299</v>
      </c>
      <c r="E1162" t="s">
        <v>1299</v>
      </c>
      <c r="F1162" t="s">
        <v>1646</v>
      </c>
      <c r="G1162" t="s">
        <v>1284</v>
      </c>
      <c r="H1162">
        <v>1</v>
      </c>
      <c r="I1162" t="s">
        <v>593</v>
      </c>
      <c r="J1162">
        <v>3020501</v>
      </c>
      <c r="K1162" t="s">
        <v>1304</v>
      </c>
      <c r="L1162">
        <v>304000</v>
      </c>
      <c r="M1162" t="s">
        <v>1255</v>
      </c>
      <c r="O1162" s="66">
        <v>128205.13</v>
      </c>
      <c r="P1162" s="66">
        <v>3846.15</v>
      </c>
      <c r="Q1162" t="s">
        <v>414</v>
      </c>
      <c r="R1162" t="s">
        <v>452</v>
      </c>
      <c r="S1162" t="e">
        <f>VLOOKUP(B1162,中介结果明细表!$B$4:$E$6,8,FALSE)</f>
        <v>#N/A</v>
      </c>
    </row>
    <row r="1163" hidden="1" spans="1:19">
      <c r="A1163">
        <v>1235</v>
      </c>
      <c r="B1163" s="67">
        <v>34000000374</v>
      </c>
      <c r="C1163" t="s">
        <v>1299</v>
      </c>
      <c r="D1163" t="s">
        <v>1311</v>
      </c>
      <c r="E1163" t="s">
        <v>1299</v>
      </c>
      <c r="F1163" t="s">
        <v>1646</v>
      </c>
      <c r="G1163" t="s">
        <v>1285</v>
      </c>
      <c r="H1163">
        <v>1</v>
      </c>
      <c r="I1163" t="s">
        <v>593</v>
      </c>
      <c r="J1163">
        <v>3020501</v>
      </c>
      <c r="K1163" t="s">
        <v>1304</v>
      </c>
      <c r="L1163">
        <v>304000</v>
      </c>
      <c r="M1163" t="s">
        <v>1255</v>
      </c>
      <c r="O1163" s="66">
        <v>109401.71</v>
      </c>
      <c r="P1163" s="66">
        <v>3282.05</v>
      </c>
      <c r="Q1163" t="s">
        <v>414</v>
      </c>
      <c r="R1163" t="s">
        <v>452</v>
      </c>
      <c r="S1163" t="e">
        <f>VLOOKUP(B1163,中介结果明细表!$B$4:$E$6,8,FALSE)</f>
        <v>#N/A</v>
      </c>
    </row>
    <row r="1164" hidden="1" spans="1:19">
      <c r="A1164">
        <v>1235</v>
      </c>
      <c r="B1164" s="67">
        <v>34000000375</v>
      </c>
      <c r="C1164" t="s">
        <v>1299</v>
      </c>
      <c r="D1164" t="s">
        <v>1316</v>
      </c>
      <c r="E1164" t="s">
        <v>1299</v>
      </c>
      <c r="F1164" t="s">
        <v>1646</v>
      </c>
      <c r="G1164" t="s">
        <v>431</v>
      </c>
      <c r="H1164">
        <v>1</v>
      </c>
      <c r="I1164" t="s">
        <v>593</v>
      </c>
      <c r="J1164">
        <v>3020501</v>
      </c>
      <c r="K1164" t="s">
        <v>433</v>
      </c>
      <c r="L1164">
        <v>304000</v>
      </c>
      <c r="M1164" t="s">
        <v>1255</v>
      </c>
      <c r="O1164" s="66">
        <v>0</v>
      </c>
      <c r="P1164" s="66">
        <v>0</v>
      </c>
      <c r="Q1164" t="s">
        <v>434</v>
      </c>
      <c r="R1164" t="s">
        <v>450</v>
      </c>
      <c r="S1164" t="e">
        <f>VLOOKUP(B1164,中介结果明细表!$B$4:$E$6,8,FALSE)</f>
        <v>#N/A</v>
      </c>
    </row>
    <row r="1165" hidden="1" spans="1:19">
      <c r="A1165">
        <v>1235</v>
      </c>
      <c r="B1165" s="67">
        <v>34000000376</v>
      </c>
      <c r="C1165" t="s">
        <v>1299</v>
      </c>
      <c r="D1165" t="s">
        <v>1316</v>
      </c>
      <c r="E1165" t="s">
        <v>1299</v>
      </c>
      <c r="F1165" t="s">
        <v>1646</v>
      </c>
      <c r="G1165" t="s">
        <v>431</v>
      </c>
      <c r="H1165">
        <v>1</v>
      </c>
      <c r="I1165" t="s">
        <v>593</v>
      </c>
      <c r="J1165">
        <v>3020501</v>
      </c>
      <c r="K1165" t="s">
        <v>433</v>
      </c>
      <c r="L1165">
        <v>304000</v>
      </c>
      <c r="M1165" t="s">
        <v>1255</v>
      </c>
      <c r="O1165" s="66">
        <v>0</v>
      </c>
      <c r="P1165" s="66">
        <v>0</v>
      </c>
      <c r="Q1165" t="s">
        <v>434</v>
      </c>
      <c r="R1165" t="s">
        <v>478</v>
      </c>
      <c r="S1165" t="e">
        <f>VLOOKUP(B1165,中介结果明细表!$B$4:$E$6,8,FALSE)</f>
        <v>#N/A</v>
      </c>
    </row>
    <row r="1166" hidden="1" spans="1:19">
      <c r="A1166">
        <v>1235</v>
      </c>
      <c r="B1166" s="67">
        <v>34000000377</v>
      </c>
      <c r="C1166" t="s">
        <v>1299</v>
      </c>
      <c r="D1166" t="s">
        <v>1317</v>
      </c>
      <c r="E1166" t="s">
        <v>1299</v>
      </c>
      <c r="F1166" t="s">
        <v>1646</v>
      </c>
      <c r="G1166" t="s">
        <v>1131</v>
      </c>
      <c r="H1166">
        <v>1</v>
      </c>
      <c r="I1166" t="s">
        <v>593</v>
      </c>
      <c r="J1166">
        <v>3020501</v>
      </c>
      <c r="K1166" t="s">
        <v>433</v>
      </c>
      <c r="L1166">
        <v>304000</v>
      </c>
      <c r="M1166" t="s">
        <v>1255</v>
      </c>
      <c r="O1166" s="66">
        <v>0</v>
      </c>
      <c r="P1166" s="66">
        <v>0</v>
      </c>
      <c r="Q1166" t="s">
        <v>434</v>
      </c>
      <c r="R1166" t="s">
        <v>478</v>
      </c>
      <c r="S1166" t="e">
        <f>VLOOKUP(B1166,中介结果明细表!$B$4:$E$6,8,FALSE)</f>
        <v>#N/A</v>
      </c>
    </row>
    <row r="1167" hidden="1" spans="1:19">
      <c r="A1167">
        <v>1235</v>
      </c>
      <c r="B1167" s="67">
        <v>34000000378</v>
      </c>
      <c r="C1167" t="s">
        <v>1320</v>
      </c>
      <c r="D1167" t="s">
        <v>1323</v>
      </c>
      <c r="E1167" t="s">
        <v>1320</v>
      </c>
      <c r="F1167" t="s">
        <v>1646</v>
      </c>
      <c r="G1167" t="s">
        <v>1282</v>
      </c>
      <c r="H1167">
        <v>1</v>
      </c>
      <c r="I1167" t="s">
        <v>593</v>
      </c>
      <c r="J1167">
        <v>3020503</v>
      </c>
      <c r="K1167" t="s">
        <v>433</v>
      </c>
      <c r="L1167">
        <v>304000</v>
      </c>
      <c r="M1167" t="s">
        <v>1255</v>
      </c>
      <c r="O1167" s="66">
        <v>0</v>
      </c>
      <c r="P1167" s="66">
        <v>0</v>
      </c>
      <c r="Q1167" t="s">
        <v>434</v>
      </c>
      <c r="R1167" t="s">
        <v>455</v>
      </c>
      <c r="S1167" t="e">
        <f>VLOOKUP(B1167,中介结果明细表!$B$4:$E$6,8,FALSE)</f>
        <v>#N/A</v>
      </c>
    </row>
    <row r="1168" hidden="1" spans="1:19">
      <c r="A1168">
        <v>1235</v>
      </c>
      <c r="B1168" s="67">
        <v>34000000379</v>
      </c>
      <c r="C1168" t="s">
        <v>1424</v>
      </c>
      <c r="D1168" t="s">
        <v>1497</v>
      </c>
      <c r="E1168" t="s">
        <v>1424</v>
      </c>
      <c r="F1168" t="s">
        <v>1646</v>
      </c>
      <c r="G1168" t="s">
        <v>1498</v>
      </c>
      <c r="H1168">
        <v>1</v>
      </c>
      <c r="I1168" t="s">
        <v>640</v>
      </c>
      <c r="J1168">
        <v>30202190101</v>
      </c>
      <c r="K1168" t="s">
        <v>433</v>
      </c>
      <c r="L1168">
        <v>304000</v>
      </c>
      <c r="M1168" t="s">
        <v>1255</v>
      </c>
      <c r="O1168" s="66">
        <v>0</v>
      </c>
      <c r="P1168" s="66">
        <v>0</v>
      </c>
      <c r="Q1168" t="s">
        <v>434</v>
      </c>
      <c r="R1168" t="s">
        <v>506</v>
      </c>
      <c r="S1168" t="e">
        <f>VLOOKUP(B1168,中介结果明细表!$B$4:$E$6,8,FALSE)</f>
        <v>#N/A</v>
      </c>
    </row>
    <row r="1169" hidden="1" spans="1:19">
      <c r="A1169">
        <v>1235</v>
      </c>
      <c r="B1169" s="67">
        <v>34000000380</v>
      </c>
      <c r="C1169" t="s">
        <v>1274</v>
      </c>
      <c r="D1169" t="s">
        <v>735</v>
      </c>
      <c r="E1169" t="s">
        <v>1274</v>
      </c>
      <c r="F1169" t="s">
        <v>1646</v>
      </c>
      <c r="G1169" t="s">
        <v>465</v>
      </c>
      <c r="H1169">
        <v>1</v>
      </c>
      <c r="I1169" t="s">
        <v>411</v>
      </c>
      <c r="J1169">
        <v>3020507</v>
      </c>
      <c r="K1169" t="s">
        <v>1528</v>
      </c>
      <c r="L1169">
        <v>304000</v>
      </c>
      <c r="M1169" t="s">
        <v>1255</v>
      </c>
      <c r="O1169" s="66">
        <v>70085.47</v>
      </c>
      <c r="P1169" s="66">
        <v>2102.56</v>
      </c>
      <c r="Q1169" t="s">
        <v>434</v>
      </c>
      <c r="R1169" t="s">
        <v>522</v>
      </c>
      <c r="S1169" t="e">
        <f>VLOOKUP(B1169,中介结果明细表!$B$4:$E$6,8,FALSE)</f>
        <v>#N/A</v>
      </c>
    </row>
    <row r="1170" spans="1:19">
      <c r="A1170">
        <v>1235</v>
      </c>
      <c r="B1170" s="67">
        <v>34000000381</v>
      </c>
      <c r="C1170" t="s">
        <v>1299</v>
      </c>
      <c r="D1170" t="s">
        <v>1300</v>
      </c>
      <c r="E1170" t="s">
        <v>1299</v>
      </c>
      <c r="F1170" t="s">
        <v>1646</v>
      </c>
      <c r="G1170" t="s">
        <v>1058</v>
      </c>
      <c r="H1170">
        <v>1</v>
      </c>
      <c r="I1170" t="s">
        <v>593</v>
      </c>
      <c r="J1170">
        <v>3020501</v>
      </c>
      <c r="K1170" t="s">
        <v>1301</v>
      </c>
      <c r="L1170">
        <v>304000</v>
      </c>
      <c r="M1170" t="s">
        <v>1255</v>
      </c>
      <c r="O1170" s="66">
        <v>77929.92</v>
      </c>
      <c r="P1170" s="66">
        <v>2337.9</v>
      </c>
      <c r="Q1170" t="s">
        <v>414</v>
      </c>
      <c r="R1170" t="s">
        <v>490</v>
      </c>
      <c r="S1170" t="e">
        <f>VLOOKUP(B1170,中介结果明细表!$B$4:$E$6,8,FALSE)</f>
        <v>#N/A</v>
      </c>
    </row>
    <row r="1171" hidden="1" spans="1:19">
      <c r="A1171">
        <v>1235</v>
      </c>
      <c r="B1171" s="67">
        <v>34000000382</v>
      </c>
      <c r="C1171" t="s">
        <v>1290</v>
      </c>
      <c r="D1171" t="s">
        <v>1647</v>
      </c>
      <c r="E1171" t="s">
        <v>1648</v>
      </c>
      <c r="F1171" t="s">
        <v>1649</v>
      </c>
      <c r="G1171" t="s">
        <v>1649</v>
      </c>
      <c r="H1171">
        <v>1</v>
      </c>
      <c r="I1171" t="s">
        <v>593</v>
      </c>
      <c r="J1171">
        <v>3020504</v>
      </c>
      <c r="K1171" t="s">
        <v>1650</v>
      </c>
      <c r="L1171">
        <v>304000</v>
      </c>
      <c r="M1171" t="s">
        <v>1255</v>
      </c>
      <c r="O1171" s="66">
        <v>0</v>
      </c>
      <c r="P1171" s="66">
        <v>0</v>
      </c>
      <c r="Q1171" t="s">
        <v>434</v>
      </c>
      <c r="R1171" t="s">
        <v>437</v>
      </c>
      <c r="S1171" t="e">
        <f>VLOOKUP(B1171,中介结果明细表!$B$4:$E$6,8,FALSE)</f>
        <v>#N/A</v>
      </c>
    </row>
    <row r="1172" hidden="1" spans="1:19">
      <c r="A1172">
        <v>1235</v>
      </c>
      <c r="B1172" s="67">
        <v>34000000383</v>
      </c>
      <c r="C1172" t="s">
        <v>1274</v>
      </c>
      <c r="D1172" t="s">
        <v>1651</v>
      </c>
      <c r="E1172" t="s">
        <v>1651</v>
      </c>
      <c r="F1172" t="s">
        <v>795</v>
      </c>
      <c r="G1172" t="s">
        <v>795</v>
      </c>
      <c r="H1172">
        <v>1</v>
      </c>
      <c r="I1172" t="s">
        <v>411</v>
      </c>
      <c r="J1172">
        <v>3020507</v>
      </c>
      <c r="K1172" t="s">
        <v>1650</v>
      </c>
      <c r="L1172">
        <v>304000</v>
      </c>
      <c r="M1172" t="s">
        <v>1255</v>
      </c>
      <c r="O1172" s="66">
        <v>0</v>
      </c>
      <c r="P1172" s="66">
        <v>0</v>
      </c>
      <c r="Q1172" t="s">
        <v>434</v>
      </c>
      <c r="R1172" t="s">
        <v>506</v>
      </c>
      <c r="S1172" t="e">
        <f>VLOOKUP(B1172,中介结果明细表!$B$4:$E$6,8,FALSE)</f>
        <v>#N/A</v>
      </c>
    </row>
    <row r="1173" hidden="1" spans="1:19">
      <c r="A1173">
        <v>1235</v>
      </c>
      <c r="B1173" s="67">
        <v>34000000384</v>
      </c>
      <c r="C1173" t="s">
        <v>1652</v>
      </c>
      <c r="D1173" t="s">
        <v>1653</v>
      </c>
      <c r="E1173" t="s">
        <v>1653</v>
      </c>
      <c r="F1173" t="s">
        <v>1654</v>
      </c>
      <c r="G1173" t="s">
        <v>1654</v>
      </c>
      <c r="H1173">
        <v>1</v>
      </c>
      <c r="I1173" t="s">
        <v>411</v>
      </c>
      <c r="J1173">
        <v>302020207</v>
      </c>
      <c r="K1173" t="s">
        <v>1655</v>
      </c>
      <c r="L1173">
        <v>304000</v>
      </c>
      <c r="M1173" t="s">
        <v>1255</v>
      </c>
      <c r="O1173" s="66">
        <v>0</v>
      </c>
      <c r="P1173" s="66">
        <v>0</v>
      </c>
      <c r="Q1173" t="s">
        <v>434</v>
      </c>
      <c r="R1173" t="s">
        <v>455</v>
      </c>
      <c r="S1173" t="e">
        <f>VLOOKUP(B1173,中介结果明细表!$B$4:$E$6,8,FALSE)</f>
        <v>#N/A</v>
      </c>
    </row>
    <row r="1174" hidden="1" spans="1:19">
      <c r="A1174">
        <v>1235</v>
      </c>
      <c r="B1174" s="67">
        <v>34000000385</v>
      </c>
      <c r="C1174" t="s">
        <v>1656</v>
      </c>
      <c r="D1174" t="s">
        <v>1657</v>
      </c>
      <c r="E1174" t="s">
        <v>1657</v>
      </c>
      <c r="F1174" t="s">
        <v>801</v>
      </c>
      <c r="G1174" t="s">
        <v>801</v>
      </c>
      <c r="H1174">
        <v>1</v>
      </c>
      <c r="I1174" t="s">
        <v>593</v>
      </c>
      <c r="J1174">
        <v>3020503</v>
      </c>
      <c r="K1174" t="s">
        <v>556</v>
      </c>
      <c r="L1174">
        <v>304000</v>
      </c>
      <c r="M1174" t="s">
        <v>1255</v>
      </c>
      <c r="O1174" s="66">
        <v>0</v>
      </c>
      <c r="P1174" s="66">
        <v>0</v>
      </c>
      <c r="Q1174" t="s">
        <v>434</v>
      </c>
      <c r="R1174" t="s">
        <v>506</v>
      </c>
      <c r="S1174" t="e">
        <f>VLOOKUP(B1174,中介结果明细表!$B$4:$E$6,8,FALSE)</f>
        <v>#N/A</v>
      </c>
    </row>
    <row r="1175" hidden="1" spans="1:19">
      <c r="A1175">
        <v>1235</v>
      </c>
      <c r="B1175" s="67">
        <v>34000000386</v>
      </c>
      <c r="C1175" t="s">
        <v>704</v>
      </c>
      <c r="D1175" t="s">
        <v>1550</v>
      </c>
      <c r="E1175" t="s">
        <v>1550</v>
      </c>
      <c r="F1175" t="s">
        <v>795</v>
      </c>
      <c r="G1175" t="s">
        <v>795</v>
      </c>
      <c r="H1175">
        <v>1</v>
      </c>
      <c r="I1175" t="s">
        <v>593</v>
      </c>
      <c r="J1175">
        <v>3020503</v>
      </c>
      <c r="K1175" t="s">
        <v>1658</v>
      </c>
      <c r="L1175">
        <v>304000</v>
      </c>
      <c r="M1175" t="s">
        <v>1255</v>
      </c>
      <c r="O1175" s="66">
        <v>0</v>
      </c>
      <c r="P1175" s="66">
        <v>0</v>
      </c>
      <c r="Q1175" t="s">
        <v>434</v>
      </c>
      <c r="R1175" t="s">
        <v>435</v>
      </c>
      <c r="S1175" t="e">
        <f>VLOOKUP(B1175,中介结果明细表!$B$4:$E$6,8,FALSE)</f>
        <v>#N/A</v>
      </c>
    </row>
    <row r="1176" hidden="1" spans="1:19">
      <c r="A1176">
        <v>1235</v>
      </c>
      <c r="B1176" s="67">
        <v>34000000387</v>
      </c>
      <c r="C1176" t="s">
        <v>1606</v>
      </c>
      <c r="D1176" t="s">
        <v>1659</v>
      </c>
      <c r="E1176" t="s">
        <v>1659</v>
      </c>
      <c r="F1176" t="s">
        <v>801</v>
      </c>
      <c r="G1176" t="s">
        <v>801</v>
      </c>
      <c r="H1176">
        <v>1</v>
      </c>
      <c r="I1176" t="s">
        <v>640</v>
      </c>
      <c r="J1176">
        <v>302022102</v>
      </c>
      <c r="K1176" t="s">
        <v>1660</v>
      </c>
      <c r="L1176">
        <v>304000</v>
      </c>
      <c r="M1176" t="s">
        <v>1255</v>
      </c>
      <c r="O1176" s="66">
        <v>0</v>
      </c>
      <c r="P1176" s="66">
        <v>0</v>
      </c>
      <c r="Q1176" t="s">
        <v>434</v>
      </c>
      <c r="R1176" t="s">
        <v>506</v>
      </c>
      <c r="S1176" t="e">
        <f>VLOOKUP(B1176,中介结果明细表!$B$4:$E$6,8,FALSE)</f>
        <v>#N/A</v>
      </c>
    </row>
    <row r="1177" hidden="1" spans="1:19">
      <c r="A1177">
        <v>1235</v>
      </c>
      <c r="B1177" s="67">
        <v>34000000388</v>
      </c>
      <c r="C1177" t="s">
        <v>950</v>
      </c>
      <c r="D1177" t="s">
        <v>953</v>
      </c>
      <c r="E1177" t="s">
        <v>953</v>
      </c>
      <c r="F1177" t="s">
        <v>1661</v>
      </c>
      <c r="G1177" t="s">
        <v>1661</v>
      </c>
      <c r="H1177">
        <v>1</v>
      </c>
      <c r="I1177" t="s">
        <v>593</v>
      </c>
      <c r="J1177">
        <v>3020501</v>
      </c>
      <c r="K1177" t="s">
        <v>1662</v>
      </c>
      <c r="L1177">
        <v>304000</v>
      </c>
      <c r="M1177" t="s">
        <v>1255</v>
      </c>
      <c r="O1177" s="66">
        <v>0</v>
      </c>
      <c r="P1177" s="66">
        <v>0</v>
      </c>
      <c r="Q1177" t="s">
        <v>434</v>
      </c>
      <c r="R1177" t="s">
        <v>506</v>
      </c>
      <c r="S1177" t="e">
        <f>VLOOKUP(B1177,中介结果明细表!$B$4:$E$6,8,FALSE)</f>
        <v>#N/A</v>
      </c>
    </row>
    <row r="1178" hidden="1" spans="1:19">
      <c r="A1178">
        <v>1235</v>
      </c>
      <c r="B1178" s="67">
        <v>34000000389</v>
      </c>
      <c r="C1178" t="s">
        <v>950</v>
      </c>
      <c r="D1178" t="s">
        <v>1663</v>
      </c>
      <c r="E1178" t="s">
        <v>1663</v>
      </c>
      <c r="F1178" t="s">
        <v>1661</v>
      </c>
      <c r="G1178" t="s">
        <v>1661</v>
      </c>
      <c r="H1178">
        <v>1</v>
      </c>
      <c r="I1178" t="s">
        <v>593</v>
      </c>
      <c r="J1178">
        <v>3020501</v>
      </c>
      <c r="K1178" t="s">
        <v>1662</v>
      </c>
      <c r="L1178">
        <v>304000</v>
      </c>
      <c r="M1178" t="s">
        <v>1255</v>
      </c>
      <c r="O1178" s="66">
        <v>0</v>
      </c>
      <c r="P1178" s="66">
        <v>0</v>
      </c>
      <c r="Q1178" t="s">
        <v>434</v>
      </c>
      <c r="R1178" t="s">
        <v>506</v>
      </c>
      <c r="S1178" t="e">
        <f>VLOOKUP(B1178,中介结果明细表!$B$4:$E$6,8,FALSE)</f>
        <v>#N/A</v>
      </c>
    </row>
    <row r="1179" hidden="1" spans="1:19">
      <c r="A1179">
        <v>1235</v>
      </c>
      <c r="B1179" s="67">
        <v>34000000390</v>
      </c>
      <c r="C1179" t="s">
        <v>950</v>
      </c>
      <c r="D1179" t="s">
        <v>1664</v>
      </c>
      <c r="E1179" t="s">
        <v>1664</v>
      </c>
      <c r="F1179" t="s">
        <v>1661</v>
      </c>
      <c r="G1179" t="s">
        <v>1661</v>
      </c>
      <c r="H1179">
        <v>1</v>
      </c>
      <c r="I1179" t="s">
        <v>593</v>
      </c>
      <c r="J1179">
        <v>3020501</v>
      </c>
      <c r="K1179" t="s">
        <v>1662</v>
      </c>
      <c r="L1179">
        <v>304000</v>
      </c>
      <c r="M1179" t="s">
        <v>1255</v>
      </c>
      <c r="O1179" s="66">
        <v>0</v>
      </c>
      <c r="P1179" s="66">
        <v>0</v>
      </c>
      <c r="Q1179" t="s">
        <v>434</v>
      </c>
      <c r="R1179" t="s">
        <v>455</v>
      </c>
      <c r="S1179" t="e">
        <f>VLOOKUP(B1179,中介结果明细表!$B$4:$E$6,8,FALSE)</f>
        <v>#N/A</v>
      </c>
    </row>
    <row r="1180" hidden="1" spans="1:19">
      <c r="A1180">
        <v>1235</v>
      </c>
      <c r="B1180" s="67">
        <v>34000000391</v>
      </c>
      <c r="C1180" t="s">
        <v>1006</v>
      </c>
      <c r="D1180" t="s">
        <v>1665</v>
      </c>
      <c r="E1180" t="s">
        <v>1665</v>
      </c>
      <c r="F1180" t="s">
        <v>1666</v>
      </c>
      <c r="G1180" t="s">
        <v>1666</v>
      </c>
      <c r="H1180">
        <v>1</v>
      </c>
      <c r="I1180" t="s">
        <v>593</v>
      </c>
      <c r="J1180">
        <v>3020503</v>
      </c>
      <c r="K1180" t="s">
        <v>1667</v>
      </c>
      <c r="L1180">
        <v>304000</v>
      </c>
      <c r="M1180" t="s">
        <v>1255</v>
      </c>
      <c r="O1180" s="66">
        <v>24590</v>
      </c>
      <c r="P1180" s="66">
        <v>16355.26</v>
      </c>
      <c r="Q1180" t="s">
        <v>414</v>
      </c>
      <c r="R1180" t="s">
        <v>457</v>
      </c>
      <c r="S1180" t="e">
        <f>VLOOKUP(B1180,中介结果明细表!$B$4:$E$6,8,FALSE)</f>
        <v>#N/A</v>
      </c>
    </row>
    <row r="1181" hidden="1" spans="1:19">
      <c r="A1181">
        <v>1235</v>
      </c>
      <c r="B1181" s="67">
        <v>34000000392</v>
      </c>
      <c r="C1181" t="s">
        <v>950</v>
      </c>
      <c r="D1181" t="s">
        <v>953</v>
      </c>
      <c r="E1181" t="s">
        <v>953</v>
      </c>
      <c r="F1181" t="s">
        <v>1661</v>
      </c>
      <c r="G1181" t="s">
        <v>1661</v>
      </c>
      <c r="H1181">
        <v>1</v>
      </c>
      <c r="I1181" t="s">
        <v>593</v>
      </c>
      <c r="J1181">
        <v>3020501</v>
      </c>
      <c r="K1181" t="s">
        <v>1662</v>
      </c>
      <c r="L1181">
        <v>304000</v>
      </c>
      <c r="M1181" t="s">
        <v>1255</v>
      </c>
      <c r="O1181" s="66">
        <v>0</v>
      </c>
      <c r="P1181" s="66">
        <v>0</v>
      </c>
      <c r="Q1181" t="s">
        <v>434</v>
      </c>
      <c r="R1181" t="s">
        <v>455</v>
      </c>
      <c r="S1181" t="e">
        <f>VLOOKUP(B1181,中介结果明细表!$B$4:$E$6,8,FALSE)</f>
        <v>#N/A</v>
      </c>
    </row>
    <row r="1182" hidden="1" spans="1:19">
      <c r="A1182">
        <v>1235</v>
      </c>
      <c r="B1182" s="67">
        <v>34000000393</v>
      </c>
      <c r="C1182" t="s">
        <v>950</v>
      </c>
      <c r="D1182" t="s">
        <v>1663</v>
      </c>
      <c r="E1182" t="s">
        <v>1663</v>
      </c>
      <c r="F1182" t="s">
        <v>1661</v>
      </c>
      <c r="G1182" t="s">
        <v>1661</v>
      </c>
      <c r="H1182">
        <v>1</v>
      </c>
      <c r="I1182" t="s">
        <v>593</v>
      </c>
      <c r="J1182">
        <v>3020501</v>
      </c>
      <c r="K1182" t="s">
        <v>1662</v>
      </c>
      <c r="L1182">
        <v>304000</v>
      </c>
      <c r="M1182" t="s">
        <v>1255</v>
      </c>
      <c r="O1182" s="66">
        <v>0</v>
      </c>
      <c r="P1182" s="66">
        <v>0</v>
      </c>
      <c r="Q1182" t="s">
        <v>434</v>
      </c>
      <c r="R1182" t="s">
        <v>478</v>
      </c>
      <c r="S1182" t="e">
        <f>VLOOKUP(B1182,中介结果明细表!$B$4:$E$6,8,FALSE)</f>
        <v>#N/A</v>
      </c>
    </row>
    <row r="1183" hidden="1" spans="1:19">
      <c r="A1183">
        <v>1235</v>
      </c>
      <c r="B1183" s="67">
        <v>34000000394</v>
      </c>
      <c r="C1183" t="s">
        <v>1668</v>
      </c>
      <c r="D1183" t="s">
        <v>1669</v>
      </c>
      <c r="E1183" t="s">
        <v>1669</v>
      </c>
      <c r="F1183" t="s">
        <v>1666</v>
      </c>
      <c r="G1183" t="s">
        <v>1666</v>
      </c>
      <c r="H1183">
        <v>1</v>
      </c>
      <c r="I1183" t="s">
        <v>593</v>
      </c>
      <c r="J1183">
        <v>302040901</v>
      </c>
      <c r="K1183" t="s">
        <v>1670</v>
      </c>
      <c r="L1183">
        <v>304000</v>
      </c>
      <c r="M1183" t="s">
        <v>1255</v>
      </c>
      <c r="O1183" s="66">
        <v>70755</v>
      </c>
      <c r="P1183" s="66">
        <v>37582.68</v>
      </c>
      <c r="Q1183" t="s">
        <v>414</v>
      </c>
      <c r="R1183" t="s">
        <v>482</v>
      </c>
      <c r="S1183" t="e">
        <f>VLOOKUP(B1183,中介结果明细表!$B$4:$E$6,8,FALSE)</f>
        <v>#N/A</v>
      </c>
    </row>
    <row r="1184" hidden="1" spans="1:19">
      <c r="A1184">
        <v>1235</v>
      </c>
      <c r="B1184" s="67">
        <v>34000000395</v>
      </c>
      <c r="C1184" t="s">
        <v>1560</v>
      </c>
      <c r="D1184" t="s">
        <v>1671</v>
      </c>
      <c r="E1184" t="s">
        <v>1671</v>
      </c>
      <c r="F1184" t="s">
        <v>1666</v>
      </c>
      <c r="G1184" t="s">
        <v>1666</v>
      </c>
      <c r="H1184">
        <v>1</v>
      </c>
      <c r="I1184" t="s">
        <v>411</v>
      </c>
      <c r="J1184">
        <v>3020507</v>
      </c>
      <c r="K1184" t="s">
        <v>1650</v>
      </c>
      <c r="L1184">
        <v>304000</v>
      </c>
      <c r="M1184" t="s">
        <v>1255</v>
      </c>
      <c r="O1184" s="66">
        <v>0</v>
      </c>
      <c r="P1184" s="66">
        <v>0</v>
      </c>
      <c r="Q1184" t="s">
        <v>434</v>
      </c>
      <c r="R1184" t="s">
        <v>485</v>
      </c>
      <c r="S1184" t="e">
        <f>VLOOKUP(B1184,中介结果明细表!$B$4:$E$6,8,FALSE)</f>
        <v>#N/A</v>
      </c>
    </row>
    <row r="1185" hidden="1" spans="1:19">
      <c r="A1185">
        <v>1235</v>
      </c>
      <c r="B1185" s="67">
        <v>34000000396</v>
      </c>
      <c r="C1185" t="s">
        <v>1274</v>
      </c>
      <c r="D1185" t="s">
        <v>1651</v>
      </c>
      <c r="E1185" t="s">
        <v>1651</v>
      </c>
      <c r="F1185" t="s">
        <v>1666</v>
      </c>
      <c r="G1185" t="s">
        <v>1666</v>
      </c>
      <c r="H1185">
        <v>1</v>
      </c>
      <c r="I1185" t="s">
        <v>411</v>
      </c>
      <c r="J1185">
        <v>3020507</v>
      </c>
      <c r="K1185" t="s">
        <v>1672</v>
      </c>
      <c r="L1185">
        <v>304000</v>
      </c>
      <c r="M1185" t="s">
        <v>1255</v>
      </c>
      <c r="O1185" s="66">
        <v>130021.19</v>
      </c>
      <c r="P1185" s="66">
        <v>86479.57</v>
      </c>
      <c r="Q1185" t="s">
        <v>414</v>
      </c>
      <c r="R1185" t="s">
        <v>457</v>
      </c>
      <c r="S1185" t="e">
        <f>VLOOKUP(B1185,中介结果明细表!$B$4:$E$6,8,FALSE)</f>
        <v>#N/A</v>
      </c>
    </row>
    <row r="1186" hidden="1" spans="1:19">
      <c r="A1186">
        <v>1235</v>
      </c>
      <c r="B1186" s="67">
        <v>34000000397</v>
      </c>
      <c r="C1186" t="s">
        <v>252</v>
      </c>
      <c r="D1186" t="s">
        <v>1673</v>
      </c>
      <c r="E1186" t="s">
        <v>1673</v>
      </c>
      <c r="F1186" t="s">
        <v>499</v>
      </c>
      <c r="G1186" t="s">
        <v>499</v>
      </c>
      <c r="H1186">
        <v>1</v>
      </c>
      <c r="I1186" t="s">
        <v>593</v>
      </c>
      <c r="J1186">
        <v>3020503</v>
      </c>
      <c r="K1186" t="s">
        <v>817</v>
      </c>
      <c r="L1186">
        <v>304000</v>
      </c>
      <c r="M1186" t="s">
        <v>1255</v>
      </c>
      <c r="O1186" s="66">
        <v>54397</v>
      </c>
      <c r="P1186" s="66">
        <v>36180.46</v>
      </c>
      <c r="Q1186" t="s">
        <v>414</v>
      </c>
      <c r="R1186" t="s">
        <v>457</v>
      </c>
      <c r="S1186" t="e">
        <f>VLOOKUP(B1186,中介结果明细表!$B$4:$E$6,8,FALSE)</f>
        <v>#N/A</v>
      </c>
    </row>
    <row r="1187" hidden="1" spans="1:19">
      <c r="A1187">
        <v>1235</v>
      </c>
      <c r="B1187" s="67">
        <v>34000000398</v>
      </c>
      <c r="C1187" t="s">
        <v>1674</v>
      </c>
      <c r="D1187" t="s">
        <v>1675</v>
      </c>
      <c r="E1187" t="s">
        <v>1675</v>
      </c>
      <c r="F1187" t="s">
        <v>499</v>
      </c>
      <c r="G1187" t="s">
        <v>499</v>
      </c>
      <c r="H1187">
        <v>1</v>
      </c>
      <c r="I1187" t="s">
        <v>593</v>
      </c>
      <c r="J1187">
        <v>3020503</v>
      </c>
      <c r="K1187" t="s">
        <v>817</v>
      </c>
      <c r="L1187">
        <v>304000</v>
      </c>
      <c r="M1187" t="s">
        <v>1255</v>
      </c>
      <c r="O1187" s="66">
        <v>4976</v>
      </c>
      <c r="P1187" s="66">
        <v>3309.62</v>
      </c>
      <c r="Q1187" t="s">
        <v>414</v>
      </c>
      <c r="R1187" t="s">
        <v>457</v>
      </c>
      <c r="S1187" t="e">
        <f>VLOOKUP(B1187,中介结果明细表!$B$4:$E$6,8,FALSE)</f>
        <v>#N/A</v>
      </c>
    </row>
    <row r="1188" hidden="1" spans="1:19">
      <c r="A1188">
        <v>1235</v>
      </c>
      <c r="B1188" s="67">
        <v>34000000399</v>
      </c>
      <c r="C1188" t="s">
        <v>1517</v>
      </c>
      <c r="D1188" t="s">
        <v>1676</v>
      </c>
      <c r="E1188" t="s">
        <v>1676</v>
      </c>
      <c r="F1188" t="s">
        <v>1677</v>
      </c>
      <c r="G1188" t="s">
        <v>1677</v>
      </c>
      <c r="H1188">
        <v>1</v>
      </c>
      <c r="I1188" t="s">
        <v>411</v>
      </c>
      <c r="J1188">
        <v>302020108</v>
      </c>
      <c r="K1188" t="s">
        <v>1678</v>
      </c>
      <c r="L1188">
        <v>304000</v>
      </c>
      <c r="M1188" t="s">
        <v>1255</v>
      </c>
      <c r="O1188" s="66">
        <v>0</v>
      </c>
      <c r="P1188" s="66">
        <v>0</v>
      </c>
      <c r="Q1188" t="s">
        <v>434</v>
      </c>
      <c r="R1188" t="s">
        <v>478</v>
      </c>
      <c r="S1188" t="e">
        <f>VLOOKUP(B1188,中介结果明细表!$B$4:$E$6,8,FALSE)</f>
        <v>#N/A</v>
      </c>
    </row>
    <row r="1189" hidden="1" spans="1:19">
      <c r="A1189">
        <v>1235</v>
      </c>
      <c r="B1189" s="67">
        <v>34000000400</v>
      </c>
      <c r="C1189" t="s">
        <v>1679</v>
      </c>
      <c r="D1189" t="s">
        <v>1680</v>
      </c>
      <c r="E1189" t="s">
        <v>1680</v>
      </c>
      <c r="F1189" t="s">
        <v>499</v>
      </c>
      <c r="G1189" t="s">
        <v>499</v>
      </c>
      <c r="H1189">
        <v>1</v>
      </c>
      <c r="I1189" t="s">
        <v>593</v>
      </c>
      <c r="J1189">
        <v>3020505</v>
      </c>
      <c r="K1189" t="s">
        <v>1642</v>
      </c>
      <c r="L1189">
        <v>304000</v>
      </c>
      <c r="M1189" t="s">
        <v>1255</v>
      </c>
      <c r="O1189" s="66">
        <v>0</v>
      </c>
      <c r="P1189" s="66">
        <v>0</v>
      </c>
      <c r="Q1189" t="s">
        <v>434</v>
      </c>
      <c r="R1189" t="s">
        <v>437</v>
      </c>
      <c r="S1189" t="e">
        <f>VLOOKUP(B1189,中介结果明细表!$B$4:$E$6,8,FALSE)</f>
        <v>#N/A</v>
      </c>
    </row>
    <row r="1190" hidden="1" spans="1:19">
      <c r="A1190">
        <v>1235</v>
      </c>
      <c r="B1190" s="67">
        <v>34000000401</v>
      </c>
      <c r="C1190" t="s">
        <v>1006</v>
      </c>
      <c r="D1190" t="s">
        <v>1681</v>
      </c>
      <c r="E1190" t="s">
        <v>1681</v>
      </c>
      <c r="F1190" t="s">
        <v>1677</v>
      </c>
      <c r="G1190" t="s">
        <v>1677</v>
      </c>
      <c r="H1190">
        <v>1</v>
      </c>
      <c r="I1190" t="s">
        <v>593</v>
      </c>
      <c r="J1190">
        <v>3020503</v>
      </c>
      <c r="K1190" t="s">
        <v>1682</v>
      </c>
      <c r="L1190">
        <v>304000</v>
      </c>
      <c r="M1190" t="s">
        <v>1255</v>
      </c>
      <c r="O1190" s="66">
        <v>0</v>
      </c>
      <c r="P1190" s="66">
        <v>0</v>
      </c>
      <c r="Q1190" t="s">
        <v>434</v>
      </c>
      <c r="R1190" t="s">
        <v>464</v>
      </c>
      <c r="S1190" t="e">
        <f>VLOOKUP(B1190,中介结果明细表!$B$4:$E$6,8,FALSE)</f>
        <v>#N/A</v>
      </c>
    </row>
    <row r="1191" hidden="1" spans="1:19">
      <c r="A1191">
        <v>1235</v>
      </c>
      <c r="B1191" s="67">
        <v>34000000402</v>
      </c>
      <c r="C1191" t="s">
        <v>1256</v>
      </c>
      <c r="D1191" t="s">
        <v>1683</v>
      </c>
      <c r="E1191" t="s">
        <v>1683</v>
      </c>
      <c r="F1191" t="s">
        <v>499</v>
      </c>
      <c r="G1191" t="s">
        <v>499</v>
      </c>
      <c r="H1191">
        <v>1</v>
      </c>
      <c r="I1191" t="s">
        <v>593</v>
      </c>
      <c r="J1191">
        <v>3020503</v>
      </c>
      <c r="K1191" t="s">
        <v>1658</v>
      </c>
      <c r="L1191">
        <v>304000</v>
      </c>
      <c r="M1191" t="s">
        <v>1255</v>
      </c>
      <c r="O1191" s="66">
        <v>0</v>
      </c>
      <c r="P1191" s="66">
        <v>0</v>
      </c>
      <c r="Q1191" t="s">
        <v>434</v>
      </c>
      <c r="R1191" t="s">
        <v>435</v>
      </c>
      <c r="S1191" t="e">
        <f>VLOOKUP(B1191,中介结果明细表!$B$4:$E$6,8,FALSE)</f>
        <v>#N/A</v>
      </c>
    </row>
    <row r="1192" hidden="1" spans="1:19">
      <c r="A1192">
        <v>1235</v>
      </c>
      <c r="B1192" s="67">
        <v>34000000403</v>
      </c>
      <c r="C1192" t="s">
        <v>1168</v>
      </c>
      <c r="D1192" t="s">
        <v>1169</v>
      </c>
      <c r="E1192" t="s">
        <v>1168</v>
      </c>
      <c r="F1192" t="s">
        <v>1684</v>
      </c>
      <c r="G1192" t="s">
        <v>1170</v>
      </c>
      <c r="H1192">
        <v>1</v>
      </c>
      <c r="I1192" t="s">
        <v>411</v>
      </c>
      <c r="J1192">
        <v>3020501</v>
      </c>
      <c r="K1192" t="s">
        <v>505</v>
      </c>
      <c r="L1192">
        <v>304000</v>
      </c>
      <c r="M1192" t="s">
        <v>1255</v>
      </c>
      <c r="O1192" s="66">
        <v>0</v>
      </c>
      <c r="P1192" s="66">
        <v>0</v>
      </c>
      <c r="Q1192" t="s">
        <v>434</v>
      </c>
      <c r="R1192" t="s">
        <v>450</v>
      </c>
      <c r="S1192" t="e">
        <f>VLOOKUP(B1192,中介结果明细表!$B$4:$E$6,8,FALSE)</f>
        <v>#N/A</v>
      </c>
    </row>
    <row r="1193" hidden="1" spans="1:19">
      <c r="A1193">
        <v>1235</v>
      </c>
      <c r="B1193" s="67">
        <v>34000000404</v>
      </c>
      <c r="C1193" t="s">
        <v>1256</v>
      </c>
      <c r="D1193" t="s">
        <v>1685</v>
      </c>
      <c r="E1193" t="s">
        <v>1685</v>
      </c>
      <c r="F1193" t="s">
        <v>1686</v>
      </c>
      <c r="G1193" t="s">
        <v>1686</v>
      </c>
      <c r="H1193">
        <v>1</v>
      </c>
      <c r="I1193" t="s">
        <v>593</v>
      </c>
      <c r="J1193">
        <v>3020503</v>
      </c>
      <c r="K1193" t="s">
        <v>817</v>
      </c>
      <c r="L1193">
        <v>304000</v>
      </c>
      <c r="M1193" t="s">
        <v>1255</v>
      </c>
      <c r="O1193" s="66">
        <v>6856.41</v>
      </c>
      <c r="P1193" s="66">
        <v>4916.62</v>
      </c>
      <c r="Q1193" t="s">
        <v>414</v>
      </c>
      <c r="R1193" t="s">
        <v>452</v>
      </c>
      <c r="S1193" t="e">
        <f>VLOOKUP(B1193,中介结果明细表!$B$4:$E$6,8,FALSE)</f>
        <v>#N/A</v>
      </c>
    </row>
    <row r="1194" hidden="1" spans="1:19">
      <c r="A1194">
        <v>1235</v>
      </c>
      <c r="B1194" s="67">
        <v>34000000405</v>
      </c>
      <c r="C1194" t="s">
        <v>1256</v>
      </c>
      <c r="D1194" t="s">
        <v>1685</v>
      </c>
      <c r="E1194" t="s">
        <v>1685</v>
      </c>
      <c r="F1194" t="s">
        <v>1686</v>
      </c>
      <c r="G1194" t="s">
        <v>1686</v>
      </c>
      <c r="H1194">
        <v>1</v>
      </c>
      <c r="I1194" t="s">
        <v>593</v>
      </c>
      <c r="J1194">
        <v>3020503</v>
      </c>
      <c r="K1194" t="s">
        <v>817</v>
      </c>
      <c r="L1194">
        <v>304000</v>
      </c>
      <c r="M1194" t="s">
        <v>1255</v>
      </c>
      <c r="O1194" s="66">
        <v>6856.41</v>
      </c>
      <c r="P1194" s="66">
        <v>4916.62</v>
      </c>
      <c r="Q1194" t="s">
        <v>414</v>
      </c>
      <c r="R1194" t="s">
        <v>460</v>
      </c>
      <c r="S1194" t="e">
        <f>VLOOKUP(B1194,中介结果明细表!$B$4:$E$6,8,FALSE)</f>
        <v>#N/A</v>
      </c>
    </row>
    <row r="1195" hidden="1" spans="1:19">
      <c r="A1195">
        <v>1235</v>
      </c>
      <c r="B1195" s="67">
        <v>34000000406</v>
      </c>
      <c r="C1195" t="s">
        <v>704</v>
      </c>
      <c r="D1195" t="s">
        <v>1687</v>
      </c>
      <c r="E1195" t="s">
        <v>1687</v>
      </c>
      <c r="F1195" t="s">
        <v>1686</v>
      </c>
      <c r="G1195" t="s">
        <v>1686</v>
      </c>
      <c r="H1195">
        <v>1</v>
      </c>
      <c r="I1195" t="s">
        <v>593</v>
      </c>
      <c r="J1195">
        <v>3020503</v>
      </c>
      <c r="K1195" t="s">
        <v>1688</v>
      </c>
      <c r="L1195">
        <v>304000</v>
      </c>
      <c r="M1195" t="s">
        <v>1255</v>
      </c>
      <c r="O1195" s="66">
        <v>12693.41</v>
      </c>
      <c r="P1195" s="66">
        <v>9102.24</v>
      </c>
      <c r="Q1195" t="s">
        <v>414</v>
      </c>
      <c r="R1195" t="s">
        <v>424</v>
      </c>
      <c r="S1195" t="e">
        <f>VLOOKUP(B1195,中介结果明细表!$B$4:$E$6,8,FALSE)</f>
        <v>#N/A</v>
      </c>
    </row>
    <row r="1196" hidden="1" spans="1:19">
      <c r="A1196">
        <v>1235</v>
      </c>
      <c r="B1196" s="67">
        <v>34000000407</v>
      </c>
      <c r="C1196" t="s">
        <v>950</v>
      </c>
      <c r="D1196" t="s">
        <v>1689</v>
      </c>
      <c r="E1196" t="s">
        <v>1689</v>
      </c>
      <c r="F1196" t="s">
        <v>1686</v>
      </c>
      <c r="G1196" t="s">
        <v>1686</v>
      </c>
      <c r="H1196">
        <v>1</v>
      </c>
      <c r="I1196" t="s">
        <v>593</v>
      </c>
      <c r="J1196">
        <v>3020501</v>
      </c>
      <c r="K1196" t="s">
        <v>817</v>
      </c>
      <c r="L1196">
        <v>304000</v>
      </c>
      <c r="M1196" t="s">
        <v>1255</v>
      </c>
      <c r="O1196" s="66">
        <v>26653</v>
      </c>
      <c r="P1196" s="66">
        <v>19112.43</v>
      </c>
      <c r="Q1196" t="s">
        <v>414</v>
      </c>
      <c r="R1196" t="s">
        <v>460</v>
      </c>
      <c r="S1196" t="e">
        <f>VLOOKUP(B1196,中介结果明细表!$B$4:$E$6,8,FALSE)</f>
        <v>#N/A</v>
      </c>
    </row>
    <row r="1197" hidden="1" spans="1:19">
      <c r="A1197">
        <v>1235</v>
      </c>
      <c r="B1197" s="67">
        <v>34000000408</v>
      </c>
      <c r="C1197" t="s">
        <v>950</v>
      </c>
      <c r="D1197" t="s">
        <v>1690</v>
      </c>
      <c r="E1197" t="s">
        <v>1690</v>
      </c>
      <c r="F1197" t="s">
        <v>1691</v>
      </c>
      <c r="G1197" t="s">
        <v>1691</v>
      </c>
      <c r="H1197">
        <v>1</v>
      </c>
      <c r="I1197" t="s">
        <v>593</v>
      </c>
      <c r="J1197">
        <v>3020501</v>
      </c>
      <c r="K1197" t="s">
        <v>817</v>
      </c>
      <c r="L1197">
        <v>304000</v>
      </c>
      <c r="M1197" t="s">
        <v>1255</v>
      </c>
      <c r="O1197" s="66">
        <v>19728</v>
      </c>
      <c r="P1197" s="66">
        <v>14146.61</v>
      </c>
      <c r="Q1197" t="s">
        <v>414</v>
      </c>
      <c r="R1197" t="s">
        <v>482</v>
      </c>
      <c r="S1197" t="e">
        <f>VLOOKUP(B1197,中介结果明细表!$B$4:$E$6,8,FALSE)</f>
        <v>#N/A</v>
      </c>
    </row>
    <row r="1198" hidden="1" spans="1:19">
      <c r="A1198">
        <v>1235</v>
      </c>
      <c r="B1198" s="67">
        <v>34000000409</v>
      </c>
      <c r="C1198" t="s">
        <v>1558</v>
      </c>
      <c r="D1198" t="s">
        <v>1692</v>
      </c>
      <c r="E1198" t="s">
        <v>1692</v>
      </c>
      <c r="F1198" t="s">
        <v>1691</v>
      </c>
      <c r="G1198" t="s">
        <v>1691</v>
      </c>
      <c r="H1198">
        <v>1</v>
      </c>
      <c r="I1198" t="s">
        <v>593</v>
      </c>
      <c r="J1198">
        <v>3020504</v>
      </c>
      <c r="K1198" t="s">
        <v>1650</v>
      </c>
      <c r="L1198">
        <v>304000</v>
      </c>
      <c r="M1198" t="s">
        <v>1255</v>
      </c>
      <c r="O1198" s="66">
        <v>24383</v>
      </c>
      <c r="P1198" s="66">
        <v>17484.65</v>
      </c>
      <c r="Q1198" t="s">
        <v>414</v>
      </c>
      <c r="R1198" t="s">
        <v>482</v>
      </c>
      <c r="S1198" t="e">
        <f>VLOOKUP(B1198,中介结果明细表!$B$4:$E$6,8,FALSE)</f>
        <v>#N/A</v>
      </c>
    </row>
    <row r="1199" hidden="1" spans="1:19">
      <c r="A1199">
        <v>1235</v>
      </c>
      <c r="B1199" s="67">
        <v>34000000410</v>
      </c>
      <c r="C1199" t="s">
        <v>704</v>
      </c>
      <c r="D1199" t="s">
        <v>1693</v>
      </c>
      <c r="E1199" t="s">
        <v>1693</v>
      </c>
      <c r="F1199" t="s">
        <v>1694</v>
      </c>
      <c r="G1199" t="s">
        <v>1694</v>
      </c>
      <c r="H1199">
        <v>1</v>
      </c>
      <c r="I1199" t="s">
        <v>593</v>
      </c>
      <c r="J1199">
        <v>3020503</v>
      </c>
      <c r="K1199" t="s">
        <v>817</v>
      </c>
      <c r="L1199">
        <v>304000</v>
      </c>
      <c r="M1199" t="s">
        <v>1255</v>
      </c>
      <c r="O1199" s="66">
        <v>0</v>
      </c>
      <c r="P1199" s="66">
        <v>0</v>
      </c>
      <c r="Q1199" t="s">
        <v>434</v>
      </c>
      <c r="R1199" t="s">
        <v>455</v>
      </c>
      <c r="S1199" t="e">
        <f>VLOOKUP(B1199,中介结果明细表!$B$4:$E$6,8,FALSE)</f>
        <v>#N/A</v>
      </c>
    </row>
    <row r="1200" hidden="1" spans="1:19">
      <c r="A1200">
        <v>1235</v>
      </c>
      <c r="B1200" s="67">
        <v>34000000411</v>
      </c>
      <c r="C1200" t="s">
        <v>704</v>
      </c>
      <c r="D1200" t="s">
        <v>1693</v>
      </c>
      <c r="E1200" t="s">
        <v>1693</v>
      </c>
      <c r="F1200" t="s">
        <v>1694</v>
      </c>
      <c r="G1200" t="s">
        <v>1694</v>
      </c>
      <c r="H1200">
        <v>1</v>
      </c>
      <c r="I1200" t="s">
        <v>593</v>
      </c>
      <c r="J1200">
        <v>3020503</v>
      </c>
      <c r="K1200" t="s">
        <v>817</v>
      </c>
      <c r="L1200">
        <v>304000</v>
      </c>
      <c r="M1200" t="s">
        <v>1255</v>
      </c>
      <c r="O1200" s="66">
        <v>0</v>
      </c>
      <c r="P1200" s="66">
        <v>0</v>
      </c>
      <c r="Q1200" t="s">
        <v>434</v>
      </c>
      <c r="R1200" t="s">
        <v>435</v>
      </c>
      <c r="S1200" t="e">
        <f>VLOOKUP(B1200,中介结果明细表!$B$4:$E$6,8,FALSE)</f>
        <v>#N/A</v>
      </c>
    </row>
    <row r="1201" hidden="1" spans="1:19">
      <c r="A1201">
        <v>1235</v>
      </c>
      <c r="B1201" s="67">
        <v>34000000412</v>
      </c>
      <c r="C1201" t="s">
        <v>1256</v>
      </c>
      <c r="D1201" t="s">
        <v>1683</v>
      </c>
      <c r="E1201" t="s">
        <v>1683</v>
      </c>
      <c r="F1201" t="s">
        <v>1694</v>
      </c>
      <c r="G1201" t="s">
        <v>1694</v>
      </c>
      <c r="H1201">
        <v>1</v>
      </c>
      <c r="I1201" t="s">
        <v>593</v>
      </c>
      <c r="J1201">
        <v>3020503</v>
      </c>
      <c r="K1201" t="s">
        <v>817</v>
      </c>
      <c r="L1201">
        <v>304000</v>
      </c>
      <c r="M1201" t="s">
        <v>1255</v>
      </c>
      <c r="O1201" s="66">
        <v>0</v>
      </c>
      <c r="P1201" s="66">
        <v>0</v>
      </c>
      <c r="Q1201" t="s">
        <v>434</v>
      </c>
      <c r="R1201" t="s">
        <v>435</v>
      </c>
      <c r="S1201" t="e">
        <f>VLOOKUP(B1201,中介结果明细表!$B$4:$E$6,8,FALSE)</f>
        <v>#N/A</v>
      </c>
    </row>
    <row r="1202" hidden="1" spans="1:19">
      <c r="A1202">
        <v>1235</v>
      </c>
      <c r="B1202" s="67">
        <v>34000000413</v>
      </c>
      <c r="C1202" t="s">
        <v>1256</v>
      </c>
      <c r="D1202" t="s">
        <v>1683</v>
      </c>
      <c r="E1202" t="s">
        <v>1683</v>
      </c>
      <c r="F1202" t="s">
        <v>1694</v>
      </c>
      <c r="G1202" t="s">
        <v>1694</v>
      </c>
      <c r="H1202">
        <v>1</v>
      </c>
      <c r="I1202" t="s">
        <v>593</v>
      </c>
      <c r="J1202">
        <v>3020503</v>
      </c>
      <c r="K1202" t="s">
        <v>817</v>
      </c>
      <c r="L1202">
        <v>304000</v>
      </c>
      <c r="M1202" t="s">
        <v>1255</v>
      </c>
      <c r="O1202" s="66">
        <v>0</v>
      </c>
      <c r="P1202" s="66">
        <v>0</v>
      </c>
      <c r="Q1202" t="s">
        <v>434</v>
      </c>
      <c r="R1202" t="s">
        <v>478</v>
      </c>
      <c r="S1202" t="e">
        <f>VLOOKUP(B1202,中介结果明细表!$B$4:$E$6,8,FALSE)</f>
        <v>#N/A</v>
      </c>
    </row>
    <row r="1203" hidden="1" spans="1:19">
      <c r="A1203">
        <v>1235</v>
      </c>
      <c r="B1203" s="67">
        <v>34000000414</v>
      </c>
      <c r="C1203" t="s">
        <v>704</v>
      </c>
      <c r="D1203" t="s">
        <v>1693</v>
      </c>
      <c r="E1203" t="s">
        <v>1693</v>
      </c>
      <c r="F1203" t="s">
        <v>1694</v>
      </c>
      <c r="G1203" t="s">
        <v>1694</v>
      </c>
      <c r="H1203">
        <v>1</v>
      </c>
      <c r="I1203" t="s">
        <v>593</v>
      </c>
      <c r="J1203">
        <v>3020503</v>
      </c>
      <c r="K1203" t="s">
        <v>817</v>
      </c>
      <c r="L1203">
        <v>304000</v>
      </c>
      <c r="M1203" t="s">
        <v>1255</v>
      </c>
      <c r="O1203" s="66">
        <v>0</v>
      </c>
      <c r="P1203" s="66">
        <v>0</v>
      </c>
      <c r="Q1203" t="s">
        <v>434</v>
      </c>
      <c r="R1203" t="s">
        <v>464</v>
      </c>
      <c r="S1203" t="e">
        <f>VLOOKUP(B1203,中介结果明细表!$B$4:$E$6,8,FALSE)</f>
        <v>#N/A</v>
      </c>
    </row>
    <row r="1204" hidden="1" spans="1:19">
      <c r="A1204">
        <v>1235</v>
      </c>
      <c r="B1204" s="67">
        <v>34000000415</v>
      </c>
      <c r="C1204" t="s">
        <v>1256</v>
      </c>
      <c r="D1204" t="s">
        <v>1683</v>
      </c>
      <c r="E1204" t="s">
        <v>1683</v>
      </c>
      <c r="F1204" t="s">
        <v>1694</v>
      </c>
      <c r="G1204" t="s">
        <v>1694</v>
      </c>
      <c r="H1204">
        <v>1</v>
      </c>
      <c r="I1204" t="s">
        <v>593</v>
      </c>
      <c r="J1204">
        <v>3020503</v>
      </c>
      <c r="K1204" t="s">
        <v>817</v>
      </c>
      <c r="L1204">
        <v>304000</v>
      </c>
      <c r="M1204" t="s">
        <v>1255</v>
      </c>
      <c r="O1204" s="66">
        <v>0</v>
      </c>
      <c r="P1204" s="66">
        <v>0</v>
      </c>
      <c r="Q1204" t="s">
        <v>434</v>
      </c>
      <c r="R1204" t="s">
        <v>455</v>
      </c>
      <c r="S1204" t="e">
        <f>VLOOKUP(B1204,中介结果明细表!$B$4:$E$6,8,FALSE)</f>
        <v>#N/A</v>
      </c>
    </row>
    <row r="1205" hidden="1" spans="1:19">
      <c r="A1205">
        <v>1235</v>
      </c>
      <c r="B1205" s="67">
        <v>34000000416</v>
      </c>
      <c r="C1205" t="s">
        <v>1256</v>
      </c>
      <c r="D1205" t="s">
        <v>1683</v>
      </c>
      <c r="E1205" t="s">
        <v>1683</v>
      </c>
      <c r="F1205" t="s">
        <v>1694</v>
      </c>
      <c r="G1205" t="s">
        <v>1694</v>
      </c>
      <c r="H1205">
        <v>1</v>
      </c>
      <c r="I1205" t="s">
        <v>593</v>
      </c>
      <c r="J1205">
        <v>3020503</v>
      </c>
      <c r="K1205" t="s">
        <v>817</v>
      </c>
      <c r="L1205">
        <v>304000</v>
      </c>
      <c r="M1205" t="s">
        <v>1255</v>
      </c>
      <c r="O1205" s="66">
        <v>0</v>
      </c>
      <c r="P1205" s="66">
        <v>0</v>
      </c>
      <c r="Q1205" t="s">
        <v>434</v>
      </c>
      <c r="R1205" t="s">
        <v>478</v>
      </c>
      <c r="S1205" t="e">
        <f>VLOOKUP(B1205,中介结果明细表!$B$4:$E$6,8,FALSE)</f>
        <v>#N/A</v>
      </c>
    </row>
    <row r="1206" hidden="1" spans="1:19">
      <c r="A1206">
        <v>1235</v>
      </c>
      <c r="B1206" s="67">
        <v>34000000417</v>
      </c>
      <c r="C1206" t="s">
        <v>704</v>
      </c>
      <c r="D1206" t="s">
        <v>1693</v>
      </c>
      <c r="E1206" t="s">
        <v>1693</v>
      </c>
      <c r="F1206" t="s">
        <v>1694</v>
      </c>
      <c r="G1206" t="s">
        <v>1694</v>
      </c>
      <c r="H1206">
        <v>1</v>
      </c>
      <c r="I1206" t="s">
        <v>593</v>
      </c>
      <c r="J1206">
        <v>3020503</v>
      </c>
      <c r="K1206" t="s">
        <v>817</v>
      </c>
      <c r="L1206">
        <v>304000</v>
      </c>
      <c r="M1206" t="s">
        <v>1255</v>
      </c>
      <c r="O1206" s="66">
        <v>0</v>
      </c>
      <c r="P1206" s="66">
        <v>0</v>
      </c>
      <c r="Q1206" t="s">
        <v>434</v>
      </c>
      <c r="R1206" t="s">
        <v>435</v>
      </c>
      <c r="S1206" t="e">
        <f>VLOOKUP(B1206,中介结果明细表!$B$4:$E$6,8,FALSE)</f>
        <v>#N/A</v>
      </c>
    </row>
    <row r="1207" hidden="1" spans="1:19">
      <c r="A1207">
        <v>1235</v>
      </c>
      <c r="B1207" s="67">
        <v>34000000418</v>
      </c>
      <c r="C1207" t="s">
        <v>704</v>
      </c>
      <c r="D1207" t="s">
        <v>1695</v>
      </c>
      <c r="E1207" t="s">
        <v>1695</v>
      </c>
      <c r="F1207" t="s">
        <v>839</v>
      </c>
      <c r="G1207" t="s">
        <v>839</v>
      </c>
      <c r="H1207">
        <v>1</v>
      </c>
      <c r="I1207" t="s">
        <v>593</v>
      </c>
      <c r="J1207">
        <v>3020503</v>
      </c>
      <c r="K1207" t="s">
        <v>817</v>
      </c>
      <c r="L1207">
        <v>304000</v>
      </c>
      <c r="M1207" t="s">
        <v>1255</v>
      </c>
      <c r="O1207" s="66">
        <v>10089</v>
      </c>
      <c r="P1207" s="66">
        <v>7351.17</v>
      </c>
      <c r="Q1207" t="s">
        <v>414</v>
      </c>
      <c r="R1207" t="s">
        <v>482</v>
      </c>
      <c r="S1207" t="e">
        <f>VLOOKUP(B1207,中介结果明细表!$B$4:$E$6,8,FALSE)</f>
        <v>#N/A</v>
      </c>
    </row>
    <row r="1208" hidden="1" spans="1:19">
      <c r="A1208">
        <v>1235</v>
      </c>
      <c r="B1208" s="67">
        <v>34000000419</v>
      </c>
      <c r="C1208" t="s">
        <v>1424</v>
      </c>
      <c r="D1208" t="s">
        <v>1696</v>
      </c>
      <c r="E1208" t="s">
        <v>1696</v>
      </c>
      <c r="F1208" t="s">
        <v>517</v>
      </c>
      <c r="G1208" t="s">
        <v>517</v>
      </c>
      <c r="H1208">
        <v>1</v>
      </c>
      <c r="I1208" t="s">
        <v>640</v>
      </c>
      <c r="J1208">
        <v>30202190102</v>
      </c>
      <c r="K1208" t="s">
        <v>1697</v>
      </c>
      <c r="O1208" s="66">
        <v>0</v>
      </c>
      <c r="P1208" s="66">
        <v>0</v>
      </c>
      <c r="Q1208" t="s">
        <v>1698</v>
      </c>
      <c r="S1208" t="e">
        <f>VLOOKUP(B1208,中介结果明细表!$B$4:$E$6,8,FALSE)</f>
        <v>#N/A</v>
      </c>
    </row>
    <row r="1209" hidden="1" spans="1:19">
      <c r="A1209">
        <v>1235</v>
      </c>
      <c r="B1209" s="67">
        <v>34000000420</v>
      </c>
      <c r="C1209" t="s">
        <v>1699</v>
      </c>
      <c r="D1209" t="s">
        <v>1700</v>
      </c>
      <c r="E1209" t="s">
        <v>1700</v>
      </c>
      <c r="F1209" t="s">
        <v>1701</v>
      </c>
      <c r="G1209" t="s">
        <v>1701</v>
      </c>
      <c r="H1209">
        <v>1</v>
      </c>
      <c r="I1209" t="s">
        <v>411</v>
      </c>
      <c r="J1209">
        <v>3020507</v>
      </c>
      <c r="K1209" t="s">
        <v>1650</v>
      </c>
      <c r="L1209">
        <v>304000</v>
      </c>
      <c r="M1209" t="s">
        <v>1255</v>
      </c>
      <c r="O1209" s="66">
        <v>0</v>
      </c>
      <c r="P1209" s="66">
        <v>0</v>
      </c>
      <c r="Q1209" t="s">
        <v>434</v>
      </c>
      <c r="R1209" t="s">
        <v>455</v>
      </c>
      <c r="S1209" t="e">
        <f>VLOOKUP(B1209,中介结果明细表!$B$4:$E$6,8,FALSE)</f>
        <v>#N/A</v>
      </c>
    </row>
    <row r="1210" hidden="1" spans="1:19">
      <c r="A1210">
        <v>1235</v>
      </c>
      <c r="B1210" s="67">
        <v>34000000421</v>
      </c>
      <c r="C1210" t="s">
        <v>1702</v>
      </c>
      <c r="D1210" t="s">
        <v>1703</v>
      </c>
      <c r="E1210" t="s">
        <v>1703</v>
      </c>
      <c r="F1210" t="s">
        <v>1704</v>
      </c>
      <c r="G1210" t="s">
        <v>1704</v>
      </c>
      <c r="H1210">
        <v>1</v>
      </c>
      <c r="I1210" t="s">
        <v>593</v>
      </c>
      <c r="J1210">
        <v>302030121</v>
      </c>
      <c r="K1210" t="s">
        <v>1705</v>
      </c>
      <c r="L1210">
        <v>304000</v>
      </c>
      <c r="M1210" t="s">
        <v>1255</v>
      </c>
      <c r="O1210" s="66">
        <v>0</v>
      </c>
      <c r="P1210" s="66">
        <v>0</v>
      </c>
      <c r="Q1210" t="s">
        <v>434</v>
      </c>
      <c r="R1210" t="s">
        <v>455</v>
      </c>
      <c r="S1210" t="e">
        <f>VLOOKUP(B1210,中介结果明细表!$B$4:$E$6,8,FALSE)</f>
        <v>#N/A</v>
      </c>
    </row>
    <row r="1211" hidden="1" spans="1:19">
      <c r="A1211">
        <v>1235</v>
      </c>
      <c r="B1211" s="67">
        <v>34000000422</v>
      </c>
      <c r="C1211" t="s">
        <v>1702</v>
      </c>
      <c r="D1211" t="s">
        <v>1703</v>
      </c>
      <c r="E1211" t="s">
        <v>1703</v>
      </c>
      <c r="F1211" t="s">
        <v>1704</v>
      </c>
      <c r="G1211" t="s">
        <v>1704</v>
      </c>
      <c r="H1211">
        <v>1</v>
      </c>
      <c r="I1211" t="s">
        <v>593</v>
      </c>
      <c r="J1211">
        <v>302030121</v>
      </c>
      <c r="K1211" t="s">
        <v>1705</v>
      </c>
      <c r="L1211">
        <v>304000</v>
      </c>
      <c r="M1211" t="s">
        <v>1255</v>
      </c>
      <c r="O1211" s="66">
        <v>0</v>
      </c>
      <c r="P1211" s="66">
        <v>0</v>
      </c>
      <c r="Q1211" t="s">
        <v>434</v>
      </c>
      <c r="R1211" t="s">
        <v>435</v>
      </c>
      <c r="S1211" t="e">
        <f>VLOOKUP(B1211,中介结果明细表!$B$4:$E$6,8,FALSE)</f>
        <v>#N/A</v>
      </c>
    </row>
    <row r="1212" hidden="1" spans="1:19">
      <c r="A1212">
        <v>1235</v>
      </c>
      <c r="B1212" s="67">
        <v>34000000423</v>
      </c>
      <c r="C1212" t="s">
        <v>1702</v>
      </c>
      <c r="D1212" t="s">
        <v>1703</v>
      </c>
      <c r="E1212" t="s">
        <v>1703</v>
      </c>
      <c r="F1212" t="s">
        <v>1704</v>
      </c>
      <c r="G1212" t="s">
        <v>1704</v>
      </c>
      <c r="H1212">
        <v>1</v>
      </c>
      <c r="I1212" t="s">
        <v>593</v>
      </c>
      <c r="J1212">
        <v>302030121</v>
      </c>
      <c r="K1212" t="s">
        <v>1705</v>
      </c>
      <c r="L1212">
        <v>304000</v>
      </c>
      <c r="M1212" t="s">
        <v>1255</v>
      </c>
      <c r="O1212" s="66">
        <v>0</v>
      </c>
      <c r="P1212" s="66">
        <v>0</v>
      </c>
      <c r="Q1212" t="s">
        <v>434</v>
      </c>
      <c r="R1212" t="s">
        <v>464</v>
      </c>
      <c r="S1212" t="e">
        <f>VLOOKUP(B1212,中介结果明细表!$B$4:$E$6,8,FALSE)</f>
        <v>#N/A</v>
      </c>
    </row>
    <row r="1213" hidden="1" spans="1:19">
      <c r="A1213">
        <v>1235</v>
      </c>
      <c r="B1213" s="67">
        <v>34000000424</v>
      </c>
      <c r="C1213" t="s">
        <v>1424</v>
      </c>
      <c r="D1213" t="s">
        <v>1706</v>
      </c>
      <c r="E1213" t="s">
        <v>1706</v>
      </c>
      <c r="F1213" t="s">
        <v>1704</v>
      </c>
      <c r="G1213" t="s">
        <v>1704</v>
      </c>
      <c r="H1213">
        <v>1</v>
      </c>
      <c r="I1213" t="s">
        <v>640</v>
      </c>
      <c r="J1213">
        <v>30202190101</v>
      </c>
      <c r="K1213" t="s">
        <v>1707</v>
      </c>
      <c r="L1213">
        <v>304000</v>
      </c>
      <c r="M1213" t="s">
        <v>1255</v>
      </c>
      <c r="O1213" s="66">
        <v>0</v>
      </c>
      <c r="P1213" s="66">
        <v>0</v>
      </c>
      <c r="Q1213" t="s">
        <v>434</v>
      </c>
      <c r="R1213" t="s">
        <v>506</v>
      </c>
      <c r="S1213" t="e">
        <f>VLOOKUP(B1213,中介结果明细表!$B$4:$E$6,8,FALSE)</f>
        <v>#N/A</v>
      </c>
    </row>
    <row r="1214" hidden="1" spans="1:19">
      <c r="A1214">
        <v>1235</v>
      </c>
      <c r="B1214" s="67">
        <v>34000000425</v>
      </c>
      <c r="C1214" t="s">
        <v>1592</v>
      </c>
      <c r="D1214" t="s">
        <v>1708</v>
      </c>
      <c r="E1214" t="s">
        <v>1708</v>
      </c>
      <c r="F1214" t="s">
        <v>848</v>
      </c>
      <c r="G1214" t="s">
        <v>848</v>
      </c>
      <c r="H1214">
        <v>1</v>
      </c>
      <c r="I1214" t="s">
        <v>593</v>
      </c>
      <c r="J1214">
        <v>30202090102</v>
      </c>
      <c r="K1214" t="s">
        <v>1709</v>
      </c>
      <c r="L1214">
        <v>304000</v>
      </c>
      <c r="M1214" t="s">
        <v>1255</v>
      </c>
      <c r="O1214" s="66">
        <v>0</v>
      </c>
      <c r="P1214" s="66">
        <v>0</v>
      </c>
      <c r="Q1214" t="s">
        <v>434</v>
      </c>
      <c r="R1214" t="s">
        <v>464</v>
      </c>
      <c r="S1214" t="e">
        <f>VLOOKUP(B1214,中介结果明细表!$B$4:$E$6,8,FALSE)</f>
        <v>#N/A</v>
      </c>
    </row>
    <row r="1215" hidden="1" spans="1:19">
      <c r="A1215">
        <v>1235</v>
      </c>
      <c r="B1215" s="67">
        <v>34000000426</v>
      </c>
      <c r="C1215" t="s">
        <v>1592</v>
      </c>
      <c r="D1215" t="s">
        <v>1710</v>
      </c>
      <c r="E1215" t="s">
        <v>1710</v>
      </c>
      <c r="F1215" t="s">
        <v>520</v>
      </c>
      <c r="G1215" t="s">
        <v>520</v>
      </c>
      <c r="H1215">
        <v>1</v>
      </c>
      <c r="I1215" t="s">
        <v>593</v>
      </c>
      <c r="J1215">
        <v>30202090102</v>
      </c>
      <c r="K1215" t="s">
        <v>1709</v>
      </c>
      <c r="L1215">
        <v>304000</v>
      </c>
      <c r="M1215" t="s">
        <v>1255</v>
      </c>
      <c r="O1215" s="66">
        <v>61204</v>
      </c>
      <c r="P1215" s="66">
        <v>44948.52</v>
      </c>
      <c r="Q1215" t="s">
        <v>414</v>
      </c>
      <c r="R1215" t="s">
        <v>457</v>
      </c>
      <c r="S1215" t="e">
        <f>VLOOKUP(B1215,中介结果明细表!$B$4:$E$6,8,FALSE)</f>
        <v>#N/A</v>
      </c>
    </row>
    <row r="1216" hidden="1" spans="1:19">
      <c r="A1216">
        <v>1235</v>
      </c>
      <c r="B1216" s="67">
        <v>34000000427</v>
      </c>
      <c r="C1216" t="s">
        <v>1711</v>
      </c>
      <c r="D1216" t="s">
        <v>1712</v>
      </c>
      <c r="E1216" t="s">
        <v>1712</v>
      </c>
      <c r="F1216" t="s">
        <v>1713</v>
      </c>
      <c r="G1216" t="s">
        <v>1713</v>
      </c>
      <c r="H1216">
        <v>1</v>
      </c>
      <c r="I1216" t="s">
        <v>593</v>
      </c>
      <c r="J1216">
        <v>302030121</v>
      </c>
      <c r="K1216" t="s">
        <v>1714</v>
      </c>
      <c r="L1216">
        <v>304000</v>
      </c>
      <c r="M1216" t="s">
        <v>1255</v>
      </c>
      <c r="O1216" s="66">
        <v>0</v>
      </c>
      <c r="P1216" s="66">
        <v>0</v>
      </c>
      <c r="Q1216" t="s">
        <v>414</v>
      </c>
      <c r="R1216" t="s">
        <v>455</v>
      </c>
      <c r="S1216" t="e">
        <f>VLOOKUP(B1216,中介结果明细表!$B$4:$E$6,8,FALSE)</f>
        <v>#N/A</v>
      </c>
    </row>
    <row r="1217" hidden="1" spans="1:19">
      <c r="A1217">
        <v>1235</v>
      </c>
      <c r="B1217" s="67">
        <v>34000000428</v>
      </c>
      <c r="C1217" t="s">
        <v>1711</v>
      </c>
      <c r="D1217" t="s">
        <v>1712</v>
      </c>
      <c r="E1217" t="s">
        <v>1712</v>
      </c>
      <c r="F1217" t="s">
        <v>1713</v>
      </c>
      <c r="G1217" t="s">
        <v>1713</v>
      </c>
      <c r="H1217">
        <v>1</v>
      </c>
      <c r="I1217" t="s">
        <v>593</v>
      </c>
      <c r="J1217">
        <v>302030121</v>
      </c>
      <c r="K1217" t="s">
        <v>1714</v>
      </c>
      <c r="L1217">
        <v>304000</v>
      </c>
      <c r="M1217" t="s">
        <v>1255</v>
      </c>
      <c r="O1217" s="66">
        <v>0</v>
      </c>
      <c r="P1217" s="66">
        <v>0</v>
      </c>
      <c r="Q1217" t="s">
        <v>414</v>
      </c>
      <c r="R1217" t="s">
        <v>455</v>
      </c>
      <c r="S1217" t="e">
        <f>VLOOKUP(B1217,中介结果明细表!$B$4:$E$6,8,FALSE)</f>
        <v>#N/A</v>
      </c>
    </row>
    <row r="1218" hidden="1" spans="1:19">
      <c r="A1218">
        <v>1235</v>
      </c>
      <c r="B1218" s="67">
        <v>34000000429</v>
      </c>
      <c r="C1218" t="s">
        <v>1715</v>
      </c>
      <c r="D1218" t="s">
        <v>1716</v>
      </c>
      <c r="E1218" t="s">
        <v>1716</v>
      </c>
      <c r="F1218" t="s">
        <v>1717</v>
      </c>
      <c r="G1218" t="s">
        <v>857</v>
      </c>
      <c r="H1218">
        <v>1</v>
      </c>
      <c r="I1218" t="s">
        <v>593</v>
      </c>
      <c r="J1218">
        <v>302040901</v>
      </c>
      <c r="K1218" t="s">
        <v>1718</v>
      </c>
      <c r="L1218">
        <v>304000</v>
      </c>
      <c r="M1218" t="s">
        <v>1255</v>
      </c>
      <c r="O1218" s="66">
        <v>0</v>
      </c>
      <c r="P1218" s="66">
        <v>0</v>
      </c>
      <c r="Q1218" t="s">
        <v>434</v>
      </c>
      <c r="R1218" t="s">
        <v>455</v>
      </c>
      <c r="S1218" t="e">
        <f>VLOOKUP(B1218,中介结果明细表!$B$4:$E$6,8,FALSE)</f>
        <v>#N/A</v>
      </c>
    </row>
    <row r="1219" hidden="1" spans="1:19">
      <c r="A1219">
        <v>1235</v>
      </c>
      <c r="B1219" s="67">
        <v>34000000430</v>
      </c>
      <c r="C1219" t="s">
        <v>1668</v>
      </c>
      <c r="D1219" t="s">
        <v>1719</v>
      </c>
      <c r="E1219" t="s">
        <v>1719</v>
      </c>
      <c r="F1219" t="s">
        <v>1720</v>
      </c>
      <c r="G1219" t="s">
        <v>1720</v>
      </c>
      <c r="H1219">
        <v>1</v>
      </c>
      <c r="I1219" t="s">
        <v>593</v>
      </c>
      <c r="J1219">
        <v>302040901</v>
      </c>
      <c r="K1219" t="s">
        <v>1721</v>
      </c>
      <c r="L1219">
        <v>304000</v>
      </c>
      <c r="M1219" t="s">
        <v>1255</v>
      </c>
      <c r="O1219" s="66">
        <v>0</v>
      </c>
      <c r="P1219" s="66">
        <v>0</v>
      </c>
      <c r="Q1219" t="s">
        <v>434</v>
      </c>
      <c r="R1219" t="s">
        <v>455</v>
      </c>
      <c r="S1219" t="e">
        <f>VLOOKUP(B1219,中介结果明细表!$B$4:$E$6,8,FALSE)</f>
        <v>#N/A</v>
      </c>
    </row>
    <row r="1220" hidden="1" spans="1:19">
      <c r="A1220">
        <v>1235</v>
      </c>
      <c r="B1220" s="67">
        <v>34000000431</v>
      </c>
      <c r="C1220" t="s">
        <v>950</v>
      </c>
      <c r="D1220" t="s">
        <v>1722</v>
      </c>
      <c r="E1220" t="s">
        <v>1722</v>
      </c>
      <c r="F1220" t="s">
        <v>1720</v>
      </c>
      <c r="G1220" t="s">
        <v>1720</v>
      </c>
      <c r="H1220">
        <v>1</v>
      </c>
      <c r="I1220" t="s">
        <v>593</v>
      </c>
      <c r="J1220">
        <v>3020501</v>
      </c>
      <c r="K1220" t="s">
        <v>1723</v>
      </c>
      <c r="L1220">
        <v>304000</v>
      </c>
      <c r="M1220" t="s">
        <v>1255</v>
      </c>
      <c r="O1220" s="66">
        <v>19728</v>
      </c>
      <c r="P1220" s="66">
        <v>15399.58</v>
      </c>
      <c r="Q1220" t="s">
        <v>414</v>
      </c>
      <c r="R1220" t="s">
        <v>482</v>
      </c>
      <c r="S1220" t="e">
        <f>VLOOKUP(B1220,中介结果明细表!$B$4:$E$6,8,FALSE)</f>
        <v>#N/A</v>
      </c>
    </row>
    <row r="1221" hidden="1" spans="1:19">
      <c r="A1221">
        <v>1235</v>
      </c>
      <c r="B1221" s="67">
        <v>34000000432</v>
      </c>
      <c r="C1221" t="s">
        <v>950</v>
      </c>
      <c r="D1221" t="s">
        <v>1722</v>
      </c>
      <c r="E1221" t="s">
        <v>1722</v>
      </c>
      <c r="F1221" t="s">
        <v>1720</v>
      </c>
      <c r="G1221" t="s">
        <v>1720</v>
      </c>
      <c r="H1221">
        <v>1</v>
      </c>
      <c r="I1221" t="s">
        <v>593</v>
      </c>
      <c r="J1221">
        <v>3020501</v>
      </c>
      <c r="K1221" t="s">
        <v>1723</v>
      </c>
      <c r="L1221">
        <v>304000</v>
      </c>
      <c r="M1221" t="s">
        <v>1255</v>
      </c>
      <c r="O1221" s="66">
        <v>19728</v>
      </c>
      <c r="P1221" s="66">
        <v>15399.58</v>
      </c>
      <c r="Q1221" t="s">
        <v>414</v>
      </c>
      <c r="R1221" t="s">
        <v>522</v>
      </c>
      <c r="S1221" t="e">
        <f>VLOOKUP(B1221,中介结果明细表!$B$4:$E$6,8,FALSE)</f>
        <v>#N/A</v>
      </c>
    </row>
    <row r="1222" hidden="1" spans="1:19">
      <c r="A1222">
        <v>1235</v>
      </c>
      <c r="B1222" s="67">
        <v>34000000433</v>
      </c>
      <c r="C1222" t="s">
        <v>1558</v>
      </c>
      <c r="D1222" t="s">
        <v>1724</v>
      </c>
      <c r="E1222" t="s">
        <v>1724</v>
      </c>
      <c r="F1222" t="s">
        <v>1239</v>
      </c>
      <c r="G1222" t="s">
        <v>1239</v>
      </c>
      <c r="H1222">
        <v>1</v>
      </c>
      <c r="I1222" t="s">
        <v>593</v>
      </c>
      <c r="J1222">
        <v>3020504</v>
      </c>
      <c r="K1222" t="s">
        <v>1725</v>
      </c>
      <c r="L1222">
        <v>304000</v>
      </c>
      <c r="M1222" t="s">
        <v>1255</v>
      </c>
      <c r="O1222" s="66">
        <v>27360.04</v>
      </c>
      <c r="P1222" s="66">
        <v>21515.08</v>
      </c>
      <c r="Q1222" t="s">
        <v>414</v>
      </c>
      <c r="R1222" t="s">
        <v>452</v>
      </c>
      <c r="S1222" t="e">
        <f>VLOOKUP(B1222,中介结果明细表!$B$4:$E$6,8,FALSE)</f>
        <v>#N/A</v>
      </c>
    </row>
    <row r="1223" hidden="1" spans="1:19">
      <c r="A1223">
        <v>1235</v>
      </c>
      <c r="B1223" s="67">
        <v>34000000434</v>
      </c>
      <c r="C1223" t="s">
        <v>1558</v>
      </c>
      <c r="D1223" t="s">
        <v>1724</v>
      </c>
      <c r="E1223" t="s">
        <v>1724</v>
      </c>
      <c r="F1223" t="s">
        <v>1239</v>
      </c>
      <c r="G1223" t="s">
        <v>1239</v>
      </c>
      <c r="H1223">
        <v>1</v>
      </c>
      <c r="I1223" t="s">
        <v>593</v>
      </c>
      <c r="J1223">
        <v>3020504</v>
      </c>
      <c r="K1223" t="s">
        <v>1725</v>
      </c>
      <c r="L1223">
        <v>304000</v>
      </c>
      <c r="M1223" t="s">
        <v>1255</v>
      </c>
      <c r="O1223" s="66">
        <v>27360.04</v>
      </c>
      <c r="P1223" s="66">
        <v>21515.08</v>
      </c>
      <c r="Q1223" t="s">
        <v>414</v>
      </c>
      <c r="R1223" t="s">
        <v>452</v>
      </c>
      <c r="S1223" t="e">
        <f>VLOOKUP(B1223,中介结果明细表!$B$4:$E$6,8,FALSE)</f>
        <v>#N/A</v>
      </c>
    </row>
    <row r="1224" hidden="1" spans="1:19">
      <c r="A1224">
        <v>1235</v>
      </c>
      <c r="B1224" s="67">
        <v>34000000435</v>
      </c>
      <c r="C1224" t="s">
        <v>1726</v>
      </c>
      <c r="D1224" t="s">
        <v>1727</v>
      </c>
      <c r="E1224" t="s">
        <v>1727</v>
      </c>
      <c r="F1224" t="s">
        <v>528</v>
      </c>
      <c r="G1224" t="s">
        <v>528</v>
      </c>
      <c r="H1224">
        <v>1</v>
      </c>
      <c r="I1224" t="s">
        <v>640</v>
      </c>
      <c r="J1224">
        <v>30202030101</v>
      </c>
      <c r="K1224" t="s">
        <v>1728</v>
      </c>
      <c r="L1224">
        <v>304000</v>
      </c>
      <c r="M1224" t="s">
        <v>1255</v>
      </c>
      <c r="O1224" s="66">
        <v>0</v>
      </c>
      <c r="P1224" s="66">
        <v>0</v>
      </c>
      <c r="Q1224" t="s">
        <v>434</v>
      </c>
      <c r="R1224" t="s">
        <v>464</v>
      </c>
      <c r="S1224" t="e">
        <f>VLOOKUP(B1224,中介结果明细表!$B$4:$E$6,8,FALSE)</f>
        <v>#N/A</v>
      </c>
    </row>
    <row r="1225" hidden="1" spans="1:19">
      <c r="A1225">
        <v>1235</v>
      </c>
      <c r="B1225" s="67">
        <v>34000000436</v>
      </c>
      <c r="C1225" t="s">
        <v>1429</v>
      </c>
      <c r="D1225" t="s">
        <v>1729</v>
      </c>
      <c r="E1225" t="s">
        <v>1729</v>
      </c>
      <c r="F1225" t="s">
        <v>1730</v>
      </c>
      <c r="G1225" t="s">
        <v>1731</v>
      </c>
      <c r="H1225">
        <v>1</v>
      </c>
      <c r="I1225" t="s">
        <v>411</v>
      </c>
      <c r="J1225">
        <v>302020108</v>
      </c>
      <c r="K1225" t="s">
        <v>1269</v>
      </c>
      <c r="L1225">
        <v>304000</v>
      </c>
      <c r="M1225" t="s">
        <v>1255</v>
      </c>
      <c r="O1225" s="66">
        <v>0</v>
      </c>
      <c r="P1225" s="66">
        <v>0</v>
      </c>
      <c r="Q1225" t="s">
        <v>434</v>
      </c>
      <c r="R1225" t="s">
        <v>455</v>
      </c>
      <c r="S1225" t="e">
        <f>VLOOKUP(B1225,中介结果明细表!$B$4:$E$6,8,FALSE)</f>
        <v>#N/A</v>
      </c>
    </row>
    <row r="1226" hidden="1" spans="1:19">
      <c r="A1226">
        <v>1235</v>
      </c>
      <c r="B1226" s="67">
        <v>34000000437</v>
      </c>
      <c r="C1226" t="s">
        <v>1429</v>
      </c>
      <c r="D1226" t="s">
        <v>1729</v>
      </c>
      <c r="E1226" t="s">
        <v>1729</v>
      </c>
      <c r="F1226" t="s">
        <v>1730</v>
      </c>
      <c r="G1226" t="s">
        <v>1731</v>
      </c>
      <c r="H1226">
        <v>1</v>
      </c>
      <c r="I1226" t="s">
        <v>411</v>
      </c>
      <c r="J1226">
        <v>302020108</v>
      </c>
      <c r="K1226" t="s">
        <v>1254</v>
      </c>
      <c r="L1226">
        <v>304000</v>
      </c>
      <c r="M1226" t="s">
        <v>1255</v>
      </c>
      <c r="O1226" s="66">
        <v>0</v>
      </c>
      <c r="P1226" s="66">
        <v>0</v>
      </c>
      <c r="Q1226" t="s">
        <v>434</v>
      </c>
      <c r="R1226" t="s">
        <v>435</v>
      </c>
      <c r="S1226" t="e">
        <f>VLOOKUP(B1226,中介结果明细表!$B$4:$E$6,8,FALSE)</f>
        <v>#N/A</v>
      </c>
    </row>
    <row r="1227" hidden="1" spans="1:19">
      <c r="A1227">
        <v>1235</v>
      </c>
      <c r="B1227" s="67">
        <v>34000000438</v>
      </c>
      <c r="C1227" t="s">
        <v>1429</v>
      </c>
      <c r="D1227" t="s">
        <v>1732</v>
      </c>
      <c r="E1227" t="s">
        <v>1732</v>
      </c>
      <c r="F1227" t="s">
        <v>1731</v>
      </c>
      <c r="G1227" t="s">
        <v>1731</v>
      </c>
      <c r="H1227">
        <v>1</v>
      </c>
      <c r="I1227" t="s">
        <v>411</v>
      </c>
      <c r="J1227">
        <v>302020108</v>
      </c>
      <c r="K1227" t="s">
        <v>1254</v>
      </c>
      <c r="L1227">
        <v>304000</v>
      </c>
      <c r="M1227" t="s">
        <v>1255</v>
      </c>
      <c r="O1227" s="66">
        <v>0</v>
      </c>
      <c r="P1227" s="66">
        <v>0</v>
      </c>
      <c r="Q1227" t="s">
        <v>434</v>
      </c>
      <c r="R1227" t="s">
        <v>437</v>
      </c>
      <c r="S1227" t="e">
        <f>VLOOKUP(B1227,中介结果明细表!$B$4:$E$6,8,FALSE)</f>
        <v>#N/A</v>
      </c>
    </row>
    <row r="1228" hidden="1" spans="1:19">
      <c r="A1228">
        <v>1235</v>
      </c>
      <c r="B1228" s="67">
        <v>34000000439</v>
      </c>
      <c r="C1228" t="s">
        <v>704</v>
      </c>
      <c r="D1228" t="s">
        <v>1733</v>
      </c>
      <c r="E1228" t="s">
        <v>1733</v>
      </c>
      <c r="F1228" t="s">
        <v>877</v>
      </c>
      <c r="G1228" t="s">
        <v>877</v>
      </c>
      <c r="H1228">
        <v>1</v>
      </c>
      <c r="I1228" t="s">
        <v>593</v>
      </c>
      <c r="J1228">
        <v>3020503</v>
      </c>
      <c r="K1228" t="s">
        <v>1734</v>
      </c>
      <c r="L1228">
        <v>304000</v>
      </c>
      <c r="M1228" t="s">
        <v>1255</v>
      </c>
      <c r="O1228" s="66">
        <v>0</v>
      </c>
      <c r="P1228" s="66">
        <v>0</v>
      </c>
      <c r="Q1228" t="s">
        <v>434</v>
      </c>
      <c r="R1228" t="s">
        <v>506</v>
      </c>
      <c r="S1228" t="e">
        <f>VLOOKUP(B1228,中介结果明细表!$B$4:$E$6,8,FALSE)</f>
        <v>#N/A</v>
      </c>
    </row>
    <row r="1229" hidden="1" spans="1:19">
      <c r="A1229">
        <v>1235</v>
      </c>
      <c r="B1229" s="67">
        <v>34000000440</v>
      </c>
      <c r="C1229" t="s">
        <v>1256</v>
      </c>
      <c r="D1229" t="s">
        <v>1735</v>
      </c>
      <c r="E1229" t="s">
        <v>1735</v>
      </c>
      <c r="F1229" t="s">
        <v>877</v>
      </c>
      <c r="G1229" t="s">
        <v>877</v>
      </c>
      <c r="H1229">
        <v>1</v>
      </c>
      <c r="I1229" t="s">
        <v>593</v>
      </c>
      <c r="J1229">
        <v>3020503</v>
      </c>
      <c r="K1229" t="s">
        <v>1734</v>
      </c>
      <c r="L1229">
        <v>304000</v>
      </c>
      <c r="M1229" t="s">
        <v>1255</v>
      </c>
      <c r="O1229" s="66">
        <v>0</v>
      </c>
      <c r="P1229" s="66">
        <v>0</v>
      </c>
      <c r="Q1229" t="s">
        <v>434</v>
      </c>
      <c r="R1229" t="s">
        <v>506</v>
      </c>
      <c r="S1229" t="e">
        <f>VLOOKUP(B1229,中介结果明细表!$B$4:$E$6,8,FALSE)</f>
        <v>#N/A</v>
      </c>
    </row>
    <row r="1230" hidden="1" spans="1:19">
      <c r="A1230">
        <v>1235</v>
      </c>
      <c r="B1230" s="67">
        <v>34000000441</v>
      </c>
      <c r="C1230" t="s">
        <v>704</v>
      </c>
      <c r="D1230" t="s">
        <v>1733</v>
      </c>
      <c r="E1230" t="s">
        <v>1733</v>
      </c>
      <c r="F1230" t="s">
        <v>877</v>
      </c>
      <c r="G1230" t="s">
        <v>877</v>
      </c>
      <c r="H1230">
        <v>1</v>
      </c>
      <c r="I1230" t="s">
        <v>593</v>
      </c>
      <c r="J1230">
        <v>3020503</v>
      </c>
      <c r="K1230" t="s">
        <v>1734</v>
      </c>
      <c r="L1230">
        <v>304000</v>
      </c>
      <c r="M1230" t="s">
        <v>1255</v>
      </c>
      <c r="O1230" s="66">
        <v>0</v>
      </c>
      <c r="P1230" s="66">
        <v>0</v>
      </c>
      <c r="Q1230" t="s">
        <v>434</v>
      </c>
      <c r="R1230" t="s">
        <v>506</v>
      </c>
      <c r="S1230" t="e">
        <f>VLOOKUP(B1230,中介结果明细表!$B$4:$E$6,8,FALSE)</f>
        <v>#N/A</v>
      </c>
    </row>
    <row r="1231" hidden="1" spans="1:19">
      <c r="A1231">
        <v>1235</v>
      </c>
      <c r="B1231" s="67">
        <v>34000000442</v>
      </c>
      <c r="C1231" t="s">
        <v>704</v>
      </c>
      <c r="D1231" t="s">
        <v>1733</v>
      </c>
      <c r="E1231" t="s">
        <v>1733</v>
      </c>
      <c r="F1231" t="s">
        <v>877</v>
      </c>
      <c r="G1231" t="s">
        <v>877</v>
      </c>
      <c r="H1231">
        <v>1</v>
      </c>
      <c r="I1231" t="s">
        <v>593</v>
      </c>
      <c r="J1231">
        <v>3020503</v>
      </c>
      <c r="K1231" t="s">
        <v>1734</v>
      </c>
      <c r="L1231">
        <v>304000</v>
      </c>
      <c r="M1231" t="s">
        <v>1255</v>
      </c>
      <c r="O1231" s="66">
        <v>0</v>
      </c>
      <c r="P1231" s="66">
        <v>0</v>
      </c>
      <c r="Q1231" t="s">
        <v>434</v>
      </c>
      <c r="R1231" t="s">
        <v>506</v>
      </c>
      <c r="S1231" t="e">
        <f>VLOOKUP(B1231,中介结果明细表!$B$4:$E$6,8,FALSE)</f>
        <v>#N/A</v>
      </c>
    </row>
    <row r="1232" hidden="1" spans="1:19">
      <c r="A1232">
        <v>1235</v>
      </c>
      <c r="B1232" s="67">
        <v>34000000443</v>
      </c>
      <c r="C1232" t="s">
        <v>1256</v>
      </c>
      <c r="D1232" t="s">
        <v>1735</v>
      </c>
      <c r="E1232" t="s">
        <v>1735</v>
      </c>
      <c r="F1232" t="s">
        <v>877</v>
      </c>
      <c r="G1232" t="s">
        <v>877</v>
      </c>
      <c r="H1232">
        <v>1</v>
      </c>
      <c r="I1232" t="s">
        <v>593</v>
      </c>
      <c r="J1232">
        <v>3020503</v>
      </c>
      <c r="K1232" t="s">
        <v>1734</v>
      </c>
      <c r="L1232">
        <v>304000</v>
      </c>
      <c r="M1232" t="s">
        <v>1255</v>
      </c>
      <c r="O1232" s="66">
        <v>0</v>
      </c>
      <c r="P1232" s="66">
        <v>0</v>
      </c>
      <c r="Q1232" t="s">
        <v>434</v>
      </c>
      <c r="R1232" t="s">
        <v>506</v>
      </c>
      <c r="S1232" t="e">
        <f>VLOOKUP(B1232,中介结果明细表!$B$4:$E$6,8,FALSE)</f>
        <v>#N/A</v>
      </c>
    </row>
    <row r="1233" hidden="1" spans="1:19">
      <c r="A1233">
        <v>1235</v>
      </c>
      <c r="B1233" s="67">
        <v>34000000444</v>
      </c>
      <c r="C1233" t="s">
        <v>704</v>
      </c>
      <c r="D1233" t="s">
        <v>1733</v>
      </c>
      <c r="E1233" t="s">
        <v>1733</v>
      </c>
      <c r="F1233" t="s">
        <v>877</v>
      </c>
      <c r="G1233" t="s">
        <v>877</v>
      </c>
      <c r="H1233">
        <v>1</v>
      </c>
      <c r="I1233" t="s">
        <v>593</v>
      </c>
      <c r="J1233">
        <v>3020503</v>
      </c>
      <c r="K1233" t="s">
        <v>1734</v>
      </c>
      <c r="L1233">
        <v>304000</v>
      </c>
      <c r="M1233" t="s">
        <v>1255</v>
      </c>
      <c r="O1233" s="66">
        <v>0</v>
      </c>
      <c r="P1233" s="66">
        <v>0</v>
      </c>
      <c r="Q1233" t="s">
        <v>434</v>
      </c>
      <c r="R1233" t="s">
        <v>506</v>
      </c>
      <c r="S1233" t="e">
        <f>VLOOKUP(B1233,中介结果明细表!$B$4:$E$6,8,FALSE)</f>
        <v>#N/A</v>
      </c>
    </row>
    <row r="1234" hidden="1" spans="1:19">
      <c r="A1234">
        <v>1235</v>
      </c>
      <c r="B1234" s="67">
        <v>34000000445</v>
      </c>
      <c r="C1234" t="s">
        <v>1256</v>
      </c>
      <c r="D1234" t="s">
        <v>1735</v>
      </c>
      <c r="E1234" t="s">
        <v>1735</v>
      </c>
      <c r="F1234" t="s">
        <v>877</v>
      </c>
      <c r="G1234" t="s">
        <v>877</v>
      </c>
      <c r="H1234">
        <v>1</v>
      </c>
      <c r="I1234" t="s">
        <v>593</v>
      </c>
      <c r="J1234">
        <v>3020503</v>
      </c>
      <c r="K1234" t="s">
        <v>1734</v>
      </c>
      <c r="L1234">
        <v>304000</v>
      </c>
      <c r="M1234" t="s">
        <v>1255</v>
      </c>
      <c r="O1234" s="66">
        <v>0</v>
      </c>
      <c r="P1234" s="66">
        <v>0</v>
      </c>
      <c r="Q1234" t="s">
        <v>434</v>
      </c>
      <c r="R1234" t="s">
        <v>506</v>
      </c>
      <c r="S1234" t="e">
        <f>VLOOKUP(B1234,中介结果明细表!$B$4:$E$6,8,FALSE)</f>
        <v>#N/A</v>
      </c>
    </row>
    <row r="1235" hidden="1" spans="1:19">
      <c r="A1235">
        <v>1235</v>
      </c>
      <c r="B1235" s="67">
        <v>34000000446</v>
      </c>
      <c r="C1235" t="s">
        <v>1256</v>
      </c>
      <c r="D1235" t="s">
        <v>1735</v>
      </c>
      <c r="E1235" t="s">
        <v>1735</v>
      </c>
      <c r="F1235" t="s">
        <v>877</v>
      </c>
      <c r="G1235" t="s">
        <v>877</v>
      </c>
      <c r="H1235">
        <v>1</v>
      </c>
      <c r="I1235" t="s">
        <v>593</v>
      </c>
      <c r="J1235">
        <v>3020503</v>
      </c>
      <c r="K1235" t="s">
        <v>1734</v>
      </c>
      <c r="L1235">
        <v>304000</v>
      </c>
      <c r="M1235" t="s">
        <v>1255</v>
      </c>
      <c r="O1235" s="66">
        <v>0</v>
      </c>
      <c r="P1235" s="66">
        <v>0</v>
      </c>
      <c r="Q1235" t="s">
        <v>434</v>
      </c>
      <c r="R1235" t="s">
        <v>506</v>
      </c>
      <c r="S1235" t="e">
        <f>VLOOKUP(B1235,中介结果明细表!$B$4:$E$6,8,FALSE)</f>
        <v>#N/A</v>
      </c>
    </row>
    <row r="1236" hidden="1" spans="1:19">
      <c r="A1236">
        <v>1235</v>
      </c>
      <c r="B1236" s="67">
        <v>34000000447</v>
      </c>
      <c r="C1236" t="s">
        <v>1736</v>
      </c>
      <c r="D1236" t="s">
        <v>1737</v>
      </c>
      <c r="E1236" t="s">
        <v>1737</v>
      </c>
      <c r="F1236" t="s">
        <v>894</v>
      </c>
      <c r="G1236" t="s">
        <v>894</v>
      </c>
      <c r="H1236">
        <v>1</v>
      </c>
      <c r="I1236" t="s">
        <v>593</v>
      </c>
      <c r="J1236">
        <v>3020503</v>
      </c>
      <c r="K1236" t="s">
        <v>1410</v>
      </c>
      <c r="L1236">
        <v>304000</v>
      </c>
      <c r="M1236" t="s">
        <v>1255</v>
      </c>
      <c r="O1236" s="66">
        <v>0</v>
      </c>
      <c r="P1236" s="66">
        <v>0</v>
      </c>
      <c r="Q1236" t="s">
        <v>434</v>
      </c>
      <c r="R1236" t="s">
        <v>455</v>
      </c>
      <c r="S1236" t="e">
        <f>VLOOKUP(B1236,中介结果明细表!$B$4:$E$6,8,FALSE)</f>
        <v>#N/A</v>
      </c>
    </row>
    <row r="1237" hidden="1" spans="1:19">
      <c r="A1237">
        <v>1235</v>
      </c>
      <c r="B1237" s="67">
        <v>34000000448</v>
      </c>
      <c r="C1237" t="s">
        <v>704</v>
      </c>
      <c r="D1237" t="s">
        <v>1738</v>
      </c>
      <c r="E1237" t="s">
        <v>1738</v>
      </c>
      <c r="F1237" t="s">
        <v>894</v>
      </c>
      <c r="G1237" t="s">
        <v>894</v>
      </c>
      <c r="H1237">
        <v>1</v>
      </c>
      <c r="I1237" t="s">
        <v>593</v>
      </c>
      <c r="J1237">
        <v>3020503</v>
      </c>
      <c r="K1237" t="s">
        <v>1410</v>
      </c>
      <c r="L1237">
        <v>304000</v>
      </c>
      <c r="M1237" t="s">
        <v>1255</v>
      </c>
      <c r="O1237" s="66">
        <v>13961</v>
      </c>
      <c r="P1237" s="66">
        <v>11220.32</v>
      </c>
      <c r="Q1237" t="s">
        <v>414</v>
      </c>
      <c r="R1237" t="s">
        <v>466</v>
      </c>
      <c r="S1237" t="e">
        <f>VLOOKUP(B1237,中介结果明细表!$B$4:$E$6,8,FALSE)</f>
        <v>#N/A</v>
      </c>
    </row>
    <row r="1238" hidden="1" spans="1:19">
      <c r="A1238">
        <v>1235</v>
      </c>
      <c r="B1238" s="67">
        <v>34000000449</v>
      </c>
      <c r="C1238" t="s">
        <v>1006</v>
      </c>
      <c r="D1238" t="s">
        <v>1739</v>
      </c>
      <c r="E1238" t="s">
        <v>1739</v>
      </c>
      <c r="F1238" t="s">
        <v>894</v>
      </c>
      <c r="G1238" t="s">
        <v>894</v>
      </c>
      <c r="H1238">
        <v>1</v>
      </c>
      <c r="I1238" t="s">
        <v>593</v>
      </c>
      <c r="J1238">
        <v>3020503</v>
      </c>
      <c r="K1238" t="s">
        <v>1410</v>
      </c>
      <c r="L1238">
        <v>304000</v>
      </c>
      <c r="M1238" t="s">
        <v>1255</v>
      </c>
      <c r="O1238" s="66">
        <v>0</v>
      </c>
      <c r="P1238" s="66">
        <v>0</v>
      </c>
      <c r="Q1238" t="s">
        <v>434</v>
      </c>
      <c r="R1238" t="s">
        <v>478</v>
      </c>
      <c r="S1238" t="e">
        <f>VLOOKUP(B1238,中介结果明细表!$B$4:$E$6,8,FALSE)</f>
        <v>#N/A</v>
      </c>
    </row>
    <row r="1239" hidden="1" spans="1:19">
      <c r="A1239">
        <v>1235</v>
      </c>
      <c r="B1239" s="67">
        <v>34000000450</v>
      </c>
      <c r="C1239" t="s">
        <v>1740</v>
      </c>
      <c r="D1239" t="s">
        <v>1741</v>
      </c>
      <c r="E1239" t="s">
        <v>1741</v>
      </c>
      <c r="F1239" t="s">
        <v>894</v>
      </c>
      <c r="G1239" t="s">
        <v>894</v>
      </c>
      <c r="H1239">
        <v>1</v>
      </c>
      <c r="I1239" t="s">
        <v>593</v>
      </c>
      <c r="J1239">
        <v>3020503</v>
      </c>
      <c r="K1239" t="s">
        <v>1557</v>
      </c>
      <c r="L1239">
        <v>304000</v>
      </c>
      <c r="M1239" t="s">
        <v>1255</v>
      </c>
      <c r="O1239" s="66">
        <v>0</v>
      </c>
      <c r="P1239" s="66">
        <v>0</v>
      </c>
      <c r="Q1239" t="s">
        <v>434</v>
      </c>
      <c r="R1239" t="s">
        <v>506</v>
      </c>
      <c r="S1239" t="e">
        <f>VLOOKUP(B1239,中介结果明细表!$B$4:$E$6,8,FALSE)</f>
        <v>#N/A</v>
      </c>
    </row>
    <row r="1240" hidden="1" spans="1:19">
      <c r="A1240">
        <v>1235</v>
      </c>
      <c r="B1240" s="67">
        <v>34000000451</v>
      </c>
      <c r="C1240" t="s">
        <v>950</v>
      </c>
      <c r="D1240" t="s">
        <v>1742</v>
      </c>
      <c r="E1240" t="s">
        <v>1742</v>
      </c>
      <c r="F1240" t="s">
        <v>1743</v>
      </c>
      <c r="G1240" t="s">
        <v>1743</v>
      </c>
      <c r="H1240">
        <v>1</v>
      </c>
      <c r="I1240" t="s">
        <v>593</v>
      </c>
      <c r="J1240">
        <v>3020501</v>
      </c>
      <c r="K1240" t="s">
        <v>1744</v>
      </c>
      <c r="L1240">
        <v>304000</v>
      </c>
      <c r="M1240" t="s">
        <v>1255</v>
      </c>
      <c r="O1240" s="66">
        <v>0</v>
      </c>
      <c r="P1240" s="66">
        <v>0</v>
      </c>
      <c r="Q1240" t="s">
        <v>434</v>
      </c>
      <c r="R1240" t="s">
        <v>455</v>
      </c>
      <c r="S1240" t="e">
        <f>VLOOKUP(B1240,中介结果明细表!$B$4:$E$6,8,FALSE)</f>
        <v>#N/A</v>
      </c>
    </row>
    <row r="1241" hidden="1" spans="1:19">
      <c r="A1241">
        <v>1235</v>
      </c>
      <c r="B1241" s="67">
        <v>34000000452</v>
      </c>
      <c r="C1241" t="s">
        <v>950</v>
      </c>
      <c r="D1241" t="s">
        <v>1745</v>
      </c>
      <c r="E1241" t="s">
        <v>1745</v>
      </c>
      <c r="F1241" t="s">
        <v>1743</v>
      </c>
      <c r="G1241" t="s">
        <v>1743</v>
      </c>
      <c r="H1241">
        <v>1</v>
      </c>
      <c r="I1241" t="s">
        <v>593</v>
      </c>
      <c r="J1241">
        <v>3020501</v>
      </c>
      <c r="K1241" t="s">
        <v>1744</v>
      </c>
      <c r="L1241">
        <v>304000</v>
      </c>
      <c r="M1241" t="s">
        <v>1255</v>
      </c>
      <c r="O1241" s="66">
        <v>0</v>
      </c>
      <c r="P1241" s="66">
        <v>0</v>
      </c>
      <c r="Q1241" t="s">
        <v>434</v>
      </c>
      <c r="R1241" t="s">
        <v>478</v>
      </c>
      <c r="S1241" t="e">
        <f>VLOOKUP(B1241,中介结果明细表!$B$4:$E$6,8,FALSE)</f>
        <v>#N/A</v>
      </c>
    </row>
    <row r="1242" hidden="1" spans="1:19">
      <c r="A1242">
        <v>1235</v>
      </c>
      <c r="B1242" s="67">
        <v>34000000453</v>
      </c>
      <c r="C1242" t="s">
        <v>1558</v>
      </c>
      <c r="D1242" t="s">
        <v>1746</v>
      </c>
      <c r="E1242" t="s">
        <v>1746</v>
      </c>
      <c r="F1242" t="s">
        <v>1743</v>
      </c>
      <c r="G1242" t="s">
        <v>1743</v>
      </c>
      <c r="H1242">
        <v>1</v>
      </c>
      <c r="I1242" t="s">
        <v>593</v>
      </c>
      <c r="J1242">
        <v>3020504</v>
      </c>
      <c r="K1242" t="s">
        <v>1725</v>
      </c>
      <c r="L1242">
        <v>304000</v>
      </c>
      <c r="M1242" t="s">
        <v>1255</v>
      </c>
      <c r="O1242" s="66">
        <v>0</v>
      </c>
      <c r="P1242" s="66">
        <v>0</v>
      </c>
      <c r="Q1242" t="s">
        <v>434</v>
      </c>
      <c r="R1242" t="s">
        <v>478</v>
      </c>
      <c r="S1242" t="e">
        <f>VLOOKUP(B1242,中介结果明细表!$B$4:$E$6,8,FALSE)</f>
        <v>#N/A</v>
      </c>
    </row>
    <row r="1243" hidden="1" spans="1:19">
      <c r="A1243">
        <v>1235</v>
      </c>
      <c r="B1243" s="67">
        <v>34000000454</v>
      </c>
      <c r="C1243" t="s">
        <v>950</v>
      </c>
      <c r="D1243" t="s">
        <v>1745</v>
      </c>
      <c r="E1243" t="s">
        <v>1745</v>
      </c>
      <c r="F1243" t="s">
        <v>1743</v>
      </c>
      <c r="G1243" t="s">
        <v>1743</v>
      </c>
      <c r="H1243">
        <v>1</v>
      </c>
      <c r="I1243" t="s">
        <v>593</v>
      </c>
      <c r="J1243">
        <v>3020501</v>
      </c>
      <c r="K1243" t="s">
        <v>1744</v>
      </c>
      <c r="L1243">
        <v>304000</v>
      </c>
      <c r="M1243" t="s">
        <v>1255</v>
      </c>
      <c r="O1243" s="66">
        <v>0</v>
      </c>
      <c r="P1243" s="66">
        <v>0</v>
      </c>
      <c r="Q1243" t="s">
        <v>434</v>
      </c>
      <c r="R1243" t="s">
        <v>478</v>
      </c>
      <c r="S1243" t="e">
        <f>VLOOKUP(B1243,中介结果明细表!$B$4:$E$6,8,FALSE)</f>
        <v>#N/A</v>
      </c>
    </row>
    <row r="1244" hidden="1" spans="1:19">
      <c r="A1244">
        <v>1235</v>
      </c>
      <c r="B1244" s="67">
        <v>34000000455</v>
      </c>
      <c r="C1244" t="s">
        <v>950</v>
      </c>
      <c r="D1244" t="s">
        <v>1742</v>
      </c>
      <c r="E1244" t="s">
        <v>1742</v>
      </c>
      <c r="F1244" t="s">
        <v>1743</v>
      </c>
      <c r="G1244" t="s">
        <v>1743</v>
      </c>
      <c r="H1244">
        <v>1</v>
      </c>
      <c r="I1244" t="s">
        <v>593</v>
      </c>
      <c r="J1244">
        <v>3020501</v>
      </c>
      <c r="K1244" t="s">
        <v>1744</v>
      </c>
      <c r="L1244">
        <v>304000</v>
      </c>
      <c r="M1244" t="s">
        <v>1255</v>
      </c>
      <c r="O1244" s="66">
        <v>0</v>
      </c>
      <c r="P1244" s="66">
        <v>0</v>
      </c>
      <c r="Q1244" t="s">
        <v>434</v>
      </c>
      <c r="R1244" t="s">
        <v>455</v>
      </c>
      <c r="S1244" t="e">
        <f>VLOOKUP(B1244,中介结果明细表!$B$4:$E$6,8,FALSE)</f>
        <v>#N/A</v>
      </c>
    </row>
    <row r="1245" hidden="1" spans="1:19">
      <c r="A1245">
        <v>1235</v>
      </c>
      <c r="B1245" s="67">
        <v>34000000456</v>
      </c>
      <c r="C1245" t="s">
        <v>1747</v>
      </c>
      <c r="D1245" t="s">
        <v>1748</v>
      </c>
      <c r="E1245" t="s">
        <v>1748</v>
      </c>
      <c r="F1245" t="s">
        <v>1743</v>
      </c>
      <c r="G1245" t="s">
        <v>1743</v>
      </c>
      <c r="H1245">
        <v>1</v>
      </c>
      <c r="I1245" t="s">
        <v>593</v>
      </c>
      <c r="J1245">
        <v>3020501</v>
      </c>
      <c r="K1245" t="s">
        <v>900</v>
      </c>
      <c r="L1245">
        <v>304000</v>
      </c>
      <c r="M1245" t="s">
        <v>1255</v>
      </c>
      <c r="O1245" s="66">
        <v>0</v>
      </c>
      <c r="P1245" s="66">
        <v>0</v>
      </c>
      <c r="Q1245" t="s">
        <v>434</v>
      </c>
      <c r="R1245" t="s">
        <v>506</v>
      </c>
      <c r="S1245" t="e">
        <f>VLOOKUP(B1245,中介结果明细表!$B$4:$E$6,8,FALSE)</f>
        <v>#N/A</v>
      </c>
    </row>
    <row r="1246" hidden="1" spans="1:19">
      <c r="A1246">
        <v>1235</v>
      </c>
      <c r="B1246" s="67">
        <v>34000000457</v>
      </c>
      <c r="C1246" t="s">
        <v>1290</v>
      </c>
      <c r="D1246" t="s">
        <v>1749</v>
      </c>
      <c r="E1246" t="s">
        <v>1749</v>
      </c>
      <c r="F1246" t="s">
        <v>1750</v>
      </c>
      <c r="G1246" t="s">
        <v>1750</v>
      </c>
      <c r="H1246">
        <v>1</v>
      </c>
      <c r="I1246" t="s">
        <v>593</v>
      </c>
      <c r="J1246">
        <v>302020106</v>
      </c>
      <c r="K1246" t="s">
        <v>1725</v>
      </c>
      <c r="L1246">
        <v>304000</v>
      </c>
      <c r="M1246" t="s">
        <v>1255</v>
      </c>
      <c r="O1246" s="66">
        <v>0</v>
      </c>
      <c r="P1246" s="66">
        <v>0</v>
      </c>
      <c r="Q1246" t="s">
        <v>434</v>
      </c>
      <c r="R1246" t="s">
        <v>478</v>
      </c>
      <c r="S1246" t="e">
        <f>VLOOKUP(B1246,中介结果明细表!$B$4:$E$6,8,FALSE)</f>
        <v>#N/A</v>
      </c>
    </row>
    <row r="1247" hidden="1" spans="1:19">
      <c r="A1247">
        <v>1235</v>
      </c>
      <c r="B1247" s="67">
        <v>34000000458</v>
      </c>
      <c r="C1247" t="s">
        <v>1592</v>
      </c>
      <c r="D1247" t="s">
        <v>1751</v>
      </c>
      <c r="E1247" t="s">
        <v>1751</v>
      </c>
      <c r="F1247" t="s">
        <v>1750</v>
      </c>
      <c r="G1247" t="s">
        <v>1750</v>
      </c>
      <c r="H1247">
        <v>1</v>
      </c>
      <c r="I1247" t="s">
        <v>593</v>
      </c>
      <c r="J1247">
        <v>3020503</v>
      </c>
      <c r="K1247" t="s">
        <v>1725</v>
      </c>
      <c r="L1247">
        <v>304000</v>
      </c>
      <c r="M1247" t="s">
        <v>1255</v>
      </c>
      <c r="O1247" s="66">
        <v>0</v>
      </c>
      <c r="P1247" s="66">
        <v>0</v>
      </c>
      <c r="Q1247" t="s">
        <v>434</v>
      </c>
      <c r="R1247" t="s">
        <v>455</v>
      </c>
      <c r="S1247" t="e">
        <f>VLOOKUP(B1247,中介结果明细表!$B$4:$E$6,8,FALSE)</f>
        <v>#N/A</v>
      </c>
    </row>
    <row r="1248" hidden="1" spans="1:19">
      <c r="A1248">
        <v>1235</v>
      </c>
      <c r="B1248" s="67">
        <v>34000000459</v>
      </c>
      <c r="C1248" t="s">
        <v>1752</v>
      </c>
      <c r="D1248" t="s">
        <v>1753</v>
      </c>
      <c r="E1248" t="s">
        <v>1753</v>
      </c>
      <c r="F1248" t="s">
        <v>1750</v>
      </c>
      <c r="G1248" t="s">
        <v>1750</v>
      </c>
      <c r="H1248">
        <v>1</v>
      </c>
      <c r="I1248" t="s">
        <v>593</v>
      </c>
      <c r="J1248">
        <v>3020503</v>
      </c>
      <c r="K1248" t="s">
        <v>1725</v>
      </c>
      <c r="L1248">
        <v>304000</v>
      </c>
      <c r="M1248" t="s">
        <v>1255</v>
      </c>
      <c r="O1248" s="66">
        <v>0</v>
      </c>
      <c r="P1248" s="66">
        <v>0</v>
      </c>
      <c r="Q1248" t="s">
        <v>434</v>
      </c>
      <c r="R1248" t="s">
        <v>609</v>
      </c>
      <c r="S1248" t="e">
        <f>VLOOKUP(B1248,中介结果明细表!$B$4:$E$6,8,FALSE)</f>
        <v>#N/A</v>
      </c>
    </row>
    <row r="1249" hidden="1" spans="1:19">
      <c r="A1249">
        <v>1235</v>
      </c>
      <c r="B1249" s="67">
        <v>34000000460</v>
      </c>
      <c r="C1249" t="s">
        <v>1592</v>
      </c>
      <c r="D1249" t="s">
        <v>1751</v>
      </c>
      <c r="E1249" t="s">
        <v>1751</v>
      </c>
      <c r="F1249" t="s">
        <v>1750</v>
      </c>
      <c r="G1249" t="s">
        <v>1750</v>
      </c>
      <c r="H1249">
        <v>1</v>
      </c>
      <c r="I1249" t="s">
        <v>593</v>
      </c>
      <c r="J1249">
        <v>3020503</v>
      </c>
      <c r="K1249" t="s">
        <v>1725</v>
      </c>
      <c r="L1249">
        <v>304000</v>
      </c>
      <c r="M1249" t="s">
        <v>1255</v>
      </c>
      <c r="O1249" s="66">
        <v>0</v>
      </c>
      <c r="P1249" s="66">
        <v>0</v>
      </c>
      <c r="Q1249" t="s">
        <v>434</v>
      </c>
      <c r="R1249" t="s">
        <v>478</v>
      </c>
      <c r="S1249" t="e">
        <f>VLOOKUP(B1249,中介结果明细表!$B$4:$E$6,8,FALSE)</f>
        <v>#N/A</v>
      </c>
    </row>
    <row r="1250" hidden="1" spans="1:19">
      <c r="A1250">
        <v>1235</v>
      </c>
      <c r="B1250" s="67">
        <v>34000000461</v>
      </c>
      <c r="C1250" t="s">
        <v>1754</v>
      </c>
      <c r="D1250" t="s">
        <v>1755</v>
      </c>
      <c r="E1250" t="s">
        <v>1755</v>
      </c>
      <c r="F1250" t="s">
        <v>1750</v>
      </c>
      <c r="G1250" t="s">
        <v>1750</v>
      </c>
      <c r="H1250">
        <v>1</v>
      </c>
      <c r="I1250" t="s">
        <v>593</v>
      </c>
      <c r="J1250">
        <v>3020503</v>
      </c>
      <c r="K1250" t="s">
        <v>1725</v>
      </c>
      <c r="L1250">
        <v>304000</v>
      </c>
      <c r="M1250" t="s">
        <v>1255</v>
      </c>
      <c r="O1250" s="66">
        <v>0</v>
      </c>
      <c r="P1250" s="66">
        <v>0</v>
      </c>
      <c r="Q1250" t="s">
        <v>434</v>
      </c>
      <c r="R1250" t="s">
        <v>455</v>
      </c>
      <c r="S1250" t="e">
        <f>VLOOKUP(B1250,中介结果明细表!$B$4:$E$6,8,FALSE)</f>
        <v>#N/A</v>
      </c>
    </row>
    <row r="1251" hidden="1" spans="1:19">
      <c r="A1251">
        <v>1235</v>
      </c>
      <c r="B1251" s="67">
        <v>34000000462</v>
      </c>
      <c r="C1251" t="s">
        <v>1756</v>
      </c>
      <c r="D1251" t="s">
        <v>1757</v>
      </c>
      <c r="E1251" t="s">
        <v>1757</v>
      </c>
      <c r="F1251" t="s">
        <v>1750</v>
      </c>
      <c r="G1251" t="s">
        <v>1750</v>
      </c>
      <c r="H1251">
        <v>1</v>
      </c>
      <c r="I1251" t="s">
        <v>593</v>
      </c>
      <c r="J1251">
        <v>3020503</v>
      </c>
      <c r="K1251" t="s">
        <v>1725</v>
      </c>
      <c r="L1251">
        <v>304000</v>
      </c>
      <c r="M1251" t="s">
        <v>1255</v>
      </c>
      <c r="O1251" s="66">
        <v>0</v>
      </c>
      <c r="P1251" s="66">
        <v>0</v>
      </c>
      <c r="Q1251" t="s">
        <v>434</v>
      </c>
      <c r="R1251" t="s">
        <v>455</v>
      </c>
      <c r="S1251" t="e">
        <f>VLOOKUP(B1251,中介结果明细表!$B$4:$E$6,8,FALSE)</f>
        <v>#N/A</v>
      </c>
    </row>
    <row r="1252" hidden="1" spans="1:19">
      <c r="A1252">
        <v>1235</v>
      </c>
      <c r="B1252" s="67">
        <v>34000000463</v>
      </c>
      <c r="C1252" t="s">
        <v>1756</v>
      </c>
      <c r="D1252" t="s">
        <v>1758</v>
      </c>
      <c r="E1252" t="s">
        <v>1758</v>
      </c>
      <c r="F1252" t="s">
        <v>1759</v>
      </c>
      <c r="G1252" t="s">
        <v>1759</v>
      </c>
      <c r="H1252">
        <v>1</v>
      </c>
      <c r="I1252" t="s">
        <v>593</v>
      </c>
      <c r="J1252">
        <v>3020503</v>
      </c>
      <c r="K1252" t="s">
        <v>1760</v>
      </c>
      <c r="L1252">
        <v>304000</v>
      </c>
      <c r="M1252" t="s">
        <v>1255</v>
      </c>
      <c r="O1252" s="66">
        <v>0</v>
      </c>
      <c r="P1252" s="66">
        <v>0</v>
      </c>
      <c r="Q1252" t="s">
        <v>434</v>
      </c>
      <c r="R1252" t="s">
        <v>464</v>
      </c>
      <c r="S1252" t="e">
        <f>VLOOKUP(B1252,中介结果明细表!$B$4:$E$6,8,FALSE)</f>
        <v>#N/A</v>
      </c>
    </row>
    <row r="1253" hidden="1" spans="1:19">
      <c r="A1253">
        <v>1235</v>
      </c>
      <c r="B1253" s="67">
        <v>34000000464</v>
      </c>
      <c r="C1253" t="s">
        <v>1756</v>
      </c>
      <c r="D1253" t="s">
        <v>1761</v>
      </c>
      <c r="E1253" t="s">
        <v>1761</v>
      </c>
      <c r="F1253" t="s">
        <v>1759</v>
      </c>
      <c r="G1253" t="s">
        <v>1759</v>
      </c>
      <c r="H1253">
        <v>1</v>
      </c>
      <c r="I1253" t="s">
        <v>593</v>
      </c>
      <c r="J1253">
        <v>3020503</v>
      </c>
      <c r="K1253" t="s">
        <v>1760</v>
      </c>
      <c r="L1253">
        <v>304000</v>
      </c>
      <c r="M1253" t="s">
        <v>1255</v>
      </c>
      <c r="O1253" s="66">
        <v>0</v>
      </c>
      <c r="P1253" s="66">
        <v>0</v>
      </c>
      <c r="Q1253" t="s">
        <v>434</v>
      </c>
      <c r="R1253" t="s">
        <v>464</v>
      </c>
      <c r="S1253" t="e">
        <f>VLOOKUP(B1253,中介结果明细表!$B$4:$E$6,8,FALSE)</f>
        <v>#N/A</v>
      </c>
    </row>
    <row r="1254" hidden="1" spans="1:19">
      <c r="A1254">
        <v>1235</v>
      </c>
      <c r="B1254" s="67">
        <v>34000000465</v>
      </c>
      <c r="C1254" t="s">
        <v>252</v>
      </c>
      <c r="D1254" t="s">
        <v>1615</v>
      </c>
      <c r="E1254" t="s">
        <v>252</v>
      </c>
      <c r="F1254" t="s">
        <v>540</v>
      </c>
      <c r="G1254" t="s">
        <v>540</v>
      </c>
      <c r="H1254">
        <v>1</v>
      </c>
      <c r="I1254" t="s">
        <v>593</v>
      </c>
      <c r="J1254">
        <v>3020503</v>
      </c>
      <c r="K1254" t="s">
        <v>1728</v>
      </c>
      <c r="L1254">
        <v>304000</v>
      </c>
      <c r="M1254" t="s">
        <v>1255</v>
      </c>
      <c r="O1254" s="66">
        <v>0</v>
      </c>
      <c r="P1254" s="66">
        <v>0</v>
      </c>
      <c r="Q1254" t="s">
        <v>434</v>
      </c>
      <c r="R1254" t="s">
        <v>437</v>
      </c>
      <c r="S1254" t="e">
        <f>VLOOKUP(B1254,中介结果明细表!$B$4:$E$6,8,FALSE)</f>
        <v>#N/A</v>
      </c>
    </row>
    <row r="1255" hidden="1" spans="1:19">
      <c r="A1255">
        <v>1235</v>
      </c>
      <c r="B1255" s="67">
        <v>34000000466</v>
      </c>
      <c r="C1255" t="s">
        <v>252</v>
      </c>
      <c r="D1255" t="s">
        <v>1762</v>
      </c>
      <c r="E1255" t="s">
        <v>252</v>
      </c>
      <c r="F1255" t="s">
        <v>540</v>
      </c>
      <c r="G1255" t="s">
        <v>540</v>
      </c>
      <c r="H1255">
        <v>1</v>
      </c>
      <c r="I1255" t="s">
        <v>593</v>
      </c>
      <c r="J1255">
        <v>3020503</v>
      </c>
      <c r="K1255" t="s">
        <v>1728</v>
      </c>
      <c r="L1255">
        <v>304000</v>
      </c>
      <c r="M1255" t="s">
        <v>1255</v>
      </c>
      <c r="O1255" s="66">
        <v>0</v>
      </c>
      <c r="P1255" s="66">
        <v>0</v>
      </c>
      <c r="Q1255" t="s">
        <v>434</v>
      </c>
      <c r="R1255" t="s">
        <v>437</v>
      </c>
      <c r="S1255" t="e">
        <f>VLOOKUP(B1255,中介结果明细表!$B$4:$E$6,8,FALSE)</f>
        <v>#N/A</v>
      </c>
    </row>
    <row r="1256" hidden="1" spans="1:19">
      <c r="A1256">
        <v>1235</v>
      </c>
      <c r="B1256" s="67">
        <v>34000000467</v>
      </c>
      <c r="C1256" t="s">
        <v>1168</v>
      </c>
      <c r="D1256" t="s">
        <v>1763</v>
      </c>
      <c r="E1256" t="s">
        <v>1168</v>
      </c>
      <c r="F1256" t="s">
        <v>540</v>
      </c>
      <c r="G1256" t="s">
        <v>540</v>
      </c>
      <c r="H1256">
        <v>1</v>
      </c>
      <c r="I1256" t="s">
        <v>593</v>
      </c>
      <c r="J1256">
        <v>3020503</v>
      </c>
      <c r="K1256" t="s">
        <v>1764</v>
      </c>
      <c r="L1256">
        <v>304000</v>
      </c>
      <c r="M1256" t="s">
        <v>1255</v>
      </c>
      <c r="O1256" s="66">
        <v>0</v>
      </c>
      <c r="P1256" s="66">
        <v>0</v>
      </c>
      <c r="Q1256" t="s">
        <v>434</v>
      </c>
      <c r="R1256" t="s">
        <v>437</v>
      </c>
      <c r="S1256" t="e">
        <f>VLOOKUP(B1256,中介结果明细表!$B$4:$E$6,8,FALSE)</f>
        <v>#N/A</v>
      </c>
    </row>
    <row r="1257" hidden="1" spans="1:19">
      <c r="A1257">
        <v>1235</v>
      </c>
      <c r="B1257" s="67">
        <v>34000000468</v>
      </c>
      <c r="C1257" t="s">
        <v>1168</v>
      </c>
      <c r="D1257" t="s">
        <v>1765</v>
      </c>
      <c r="E1257" t="s">
        <v>1168</v>
      </c>
      <c r="F1257" t="s">
        <v>540</v>
      </c>
      <c r="G1257" t="s">
        <v>540</v>
      </c>
      <c r="H1257">
        <v>1</v>
      </c>
      <c r="I1257" t="s">
        <v>593</v>
      </c>
      <c r="J1257">
        <v>302021111</v>
      </c>
      <c r="K1257" t="s">
        <v>1764</v>
      </c>
      <c r="L1257">
        <v>304000</v>
      </c>
      <c r="M1257" t="s">
        <v>1255</v>
      </c>
      <c r="O1257" s="66">
        <v>0</v>
      </c>
      <c r="P1257" s="66">
        <v>0</v>
      </c>
      <c r="Q1257" t="s">
        <v>434</v>
      </c>
      <c r="R1257" t="s">
        <v>437</v>
      </c>
      <c r="S1257" t="e">
        <f>VLOOKUP(B1257,中介结果明细表!$B$4:$E$6,8,FALSE)</f>
        <v>#N/A</v>
      </c>
    </row>
    <row r="1258" hidden="1" spans="1:19">
      <c r="A1258">
        <v>1235</v>
      </c>
      <c r="B1258" s="67">
        <v>34000000469</v>
      </c>
      <c r="C1258" t="s">
        <v>1560</v>
      </c>
      <c r="D1258" t="s">
        <v>1766</v>
      </c>
      <c r="E1258" t="s">
        <v>1766</v>
      </c>
      <c r="F1258" t="s">
        <v>1767</v>
      </c>
      <c r="G1258" t="s">
        <v>1767</v>
      </c>
      <c r="H1258">
        <v>1</v>
      </c>
      <c r="I1258" t="s">
        <v>411</v>
      </c>
      <c r="J1258">
        <v>3020507</v>
      </c>
      <c r="K1258" t="s">
        <v>1650</v>
      </c>
      <c r="L1258">
        <v>304000</v>
      </c>
      <c r="M1258" t="s">
        <v>1255</v>
      </c>
      <c r="O1258" s="66">
        <v>112133</v>
      </c>
      <c r="P1258" s="66">
        <v>97889.43</v>
      </c>
      <c r="Q1258" t="s">
        <v>414</v>
      </c>
      <c r="R1258" t="s">
        <v>916</v>
      </c>
      <c r="S1258" t="e">
        <f>VLOOKUP(B1258,中介结果明细表!$B$4:$E$6,8,FALSE)</f>
        <v>#N/A</v>
      </c>
    </row>
    <row r="1259" hidden="1" spans="1:19">
      <c r="A1259">
        <v>1235</v>
      </c>
      <c r="B1259" s="67">
        <v>34000000470</v>
      </c>
      <c r="C1259" t="s">
        <v>1558</v>
      </c>
      <c r="D1259" t="s">
        <v>1768</v>
      </c>
      <c r="E1259" t="s">
        <v>1768</v>
      </c>
      <c r="F1259" t="s">
        <v>919</v>
      </c>
      <c r="G1259" t="s">
        <v>919</v>
      </c>
      <c r="H1259">
        <v>1</v>
      </c>
      <c r="I1259" t="s">
        <v>593</v>
      </c>
      <c r="J1259">
        <v>3020504</v>
      </c>
      <c r="K1259" t="s">
        <v>1416</v>
      </c>
      <c r="L1259">
        <v>304000</v>
      </c>
      <c r="M1259" t="s">
        <v>1255</v>
      </c>
      <c r="O1259" s="66">
        <v>19722</v>
      </c>
      <c r="P1259" s="66">
        <v>17216.84</v>
      </c>
      <c r="Q1259" t="s">
        <v>414</v>
      </c>
      <c r="R1259" t="s">
        <v>916</v>
      </c>
      <c r="S1259" t="e">
        <f>VLOOKUP(B1259,中介结果明细表!$B$4:$E$6,8,FALSE)</f>
        <v>#N/A</v>
      </c>
    </row>
    <row r="1260" hidden="1" spans="1:19">
      <c r="A1260">
        <v>1235</v>
      </c>
      <c r="B1260" s="67">
        <v>34000000471</v>
      </c>
      <c r="C1260" t="s">
        <v>1558</v>
      </c>
      <c r="D1260" t="s">
        <v>1768</v>
      </c>
      <c r="E1260" t="s">
        <v>1768</v>
      </c>
      <c r="F1260" t="s">
        <v>919</v>
      </c>
      <c r="G1260" t="s">
        <v>919</v>
      </c>
      <c r="H1260">
        <v>1</v>
      </c>
      <c r="I1260" t="s">
        <v>593</v>
      </c>
      <c r="J1260">
        <v>3020504</v>
      </c>
      <c r="K1260" t="s">
        <v>1416</v>
      </c>
      <c r="L1260">
        <v>304000</v>
      </c>
      <c r="M1260" t="s">
        <v>1255</v>
      </c>
      <c r="O1260" s="66">
        <v>19722</v>
      </c>
      <c r="P1260" s="66">
        <v>17216.84</v>
      </c>
      <c r="Q1260" t="s">
        <v>414</v>
      </c>
      <c r="R1260" t="s">
        <v>916</v>
      </c>
      <c r="S1260" t="e">
        <f>VLOOKUP(B1260,中介结果明细表!$B$4:$E$6,8,FALSE)</f>
        <v>#N/A</v>
      </c>
    </row>
    <row r="1261" hidden="1" spans="1:19">
      <c r="A1261">
        <v>1235</v>
      </c>
      <c r="B1261" s="67">
        <v>34000000472</v>
      </c>
      <c r="C1261" t="s">
        <v>1558</v>
      </c>
      <c r="D1261" t="s">
        <v>1768</v>
      </c>
      <c r="E1261" t="s">
        <v>1768</v>
      </c>
      <c r="F1261" t="s">
        <v>919</v>
      </c>
      <c r="G1261" t="s">
        <v>919</v>
      </c>
      <c r="H1261">
        <v>1</v>
      </c>
      <c r="I1261" t="s">
        <v>593</v>
      </c>
      <c r="J1261">
        <v>3020504</v>
      </c>
      <c r="K1261" t="s">
        <v>1416</v>
      </c>
      <c r="L1261">
        <v>304000</v>
      </c>
      <c r="M1261" t="s">
        <v>1255</v>
      </c>
      <c r="O1261" s="66">
        <v>19722</v>
      </c>
      <c r="P1261" s="66">
        <v>17216.84</v>
      </c>
      <c r="Q1261" t="s">
        <v>414</v>
      </c>
      <c r="R1261" t="s">
        <v>916</v>
      </c>
      <c r="S1261" t="e">
        <f>VLOOKUP(B1261,中介结果明细表!$B$4:$E$6,8,FALSE)</f>
        <v>#N/A</v>
      </c>
    </row>
    <row r="1262" hidden="1" spans="1:19">
      <c r="A1262">
        <v>1235</v>
      </c>
      <c r="B1262" s="67">
        <v>34000000473</v>
      </c>
      <c r="C1262" t="s">
        <v>1769</v>
      </c>
      <c r="D1262" t="s">
        <v>1770</v>
      </c>
      <c r="E1262" t="s">
        <v>1770</v>
      </c>
      <c r="F1262" t="s">
        <v>1771</v>
      </c>
      <c r="G1262" t="s">
        <v>1771</v>
      </c>
      <c r="H1262">
        <v>1</v>
      </c>
      <c r="I1262" t="s">
        <v>411</v>
      </c>
      <c r="J1262">
        <v>3020507</v>
      </c>
      <c r="K1262" t="s">
        <v>1416</v>
      </c>
      <c r="L1262">
        <v>304000</v>
      </c>
      <c r="M1262" t="s">
        <v>1255</v>
      </c>
      <c r="O1262" s="66">
        <v>168505.89</v>
      </c>
      <c r="P1262" s="66">
        <v>156601.73</v>
      </c>
      <c r="Q1262" t="s">
        <v>414</v>
      </c>
      <c r="R1262" t="s">
        <v>473</v>
      </c>
      <c r="S1262" t="e">
        <f>VLOOKUP(B1262,中介结果明细表!$B$4:$E$6,8,FALSE)</f>
        <v>#N/A</v>
      </c>
    </row>
    <row r="1263" hidden="1" spans="1:19">
      <c r="A1263">
        <v>1235</v>
      </c>
      <c r="B1263" s="67">
        <v>34000000475</v>
      </c>
      <c r="C1263" t="s">
        <v>1772</v>
      </c>
      <c r="D1263" t="s">
        <v>1773</v>
      </c>
      <c r="E1263" t="s">
        <v>1773</v>
      </c>
      <c r="F1263" t="s">
        <v>1774</v>
      </c>
      <c r="G1263" t="s">
        <v>1774</v>
      </c>
      <c r="H1263">
        <v>1</v>
      </c>
      <c r="I1263" t="s">
        <v>443</v>
      </c>
      <c r="J1263">
        <v>302041215</v>
      </c>
      <c r="K1263" t="s">
        <v>1760</v>
      </c>
      <c r="L1263">
        <v>304000</v>
      </c>
      <c r="M1263" t="s">
        <v>1255</v>
      </c>
      <c r="O1263" s="66">
        <v>0</v>
      </c>
      <c r="P1263" s="66">
        <v>0</v>
      </c>
      <c r="Q1263" t="s">
        <v>434</v>
      </c>
      <c r="R1263" t="s">
        <v>609</v>
      </c>
      <c r="S1263" t="e">
        <f>VLOOKUP(B1263,中介结果明细表!$B$4:$E$6,8,FALSE)</f>
        <v>#N/A</v>
      </c>
    </row>
    <row r="1264" hidden="1" spans="1:19">
      <c r="A1264">
        <v>1235</v>
      </c>
      <c r="B1264" s="67">
        <v>34000000476</v>
      </c>
      <c r="C1264" t="s">
        <v>1424</v>
      </c>
      <c r="D1264" t="s">
        <v>1775</v>
      </c>
      <c r="E1264" t="s">
        <v>1776</v>
      </c>
      <c r="F1264" t="s">
        <v>1777</v>
      </c>
      <c r="G1264" t="s">
        <v>1777</v>
      </c>
      <c r="H1264">
        <v>1</v>
      </c>
      <c r="I1264" t="s">
        <v>640</v>
      </c>
      <c r="J1264">
        <v>30202030101</v>
      </c>
      <c r="K1264" t="s">
        <v>1778</v>
      </c>
      <c r="L1264">
        <v>304000</v>
      </c>
      <c r="M1264" t="s">
        <v>1255</v>
      </c>
      <c r="O1264" s="66">
        <v>0</v>
      </c>
      <c r="P1264" s="66">
        <v>0</v>
      </c>
      <c r="Q1264" t="s">
        <v>434</v>
      </c>
      <c r="R1264" t="s">
        <v>455</v>
      </c>
      <c r="S1264" t="e">
        <f>VLOOKUP(B1264,中介结果明细表!$B$4:$E$6,8,FALSE)</f>
        <v>#N/A</v>
      </c>
    </row>
    <row r="1265" hidden="1" spans="1:19">
      <c r="A1265">
        <v>1235</v>
      </c>
      <c r="B1265" s="67">
        <v>34000000477</v>
      </c>
      <c r="C1265" t="s">
        <v>1779</v>
      </c>
      <c r="D1265" t="s">
        <v>1780</v>
      </c>
      <c r="E1265" t="s">
        <v>1780</v>
      </c>
      <c r="F1265" t="s">
        <v>1781</v>
      </c>
      <c r="G1265" t="s">
        <v>1781</v>
      </c>
      <c r="H1265">
        <v>1</v>
      </c>
      <c r="I1265" t="s">
        <v>640</v>
      </c>
      <c r="J1265">
        <v>302020401</v>
      </c>
      <c r="K1265" t="s">
        <v>1782</v>
      </c>
      <c r="L1265">
        <v>304000</v>
      </c>
      <c r="M1265" t="s">
        <v>1255</v>
      </c>
      <c r="O1265" s="66">
        <v>122641.5</v>
      </c>
      <c r="P1265" s="66">
        <v>113436.08</v>
      </c>
      <c r="Q1265" t="s">
        <v>414</v>
      </c>
      <c r="R1265" t="s">
        <v>415</v>
      </c>
      <c r="S1265" t="e">
        <f>VLOOKUP(B1265,中介结果明细表!$B$4:$E$6,8,FALSE)</f>
        <v>#N/A</v>
      </c>
    </row>
    <row r="1266" spans="1:19">
      <c r="A1266">
        <v>1235</v>
      </c>
      <c r="B1266" s="67">
        <v>34000000478</v>
      </c>
      <c r="C1266" t="s">
        <v>1441</v>
      </c>
      <c r="D1266" t="s">
        <v>1442</v>
      </c>
      <c r="E1266" t="s">
        <v>1441</v>
      </c>
      <c r="F1266" t="s">
        <v>542</v>
      </c>
      <c r="G1266" t="s">
        <v>1463</v>
      </c>
      <c r="H1266">
        <v>1</v>
      </c>
      <c r="I1266" t="s">
        <v>593</v>
      </c>
      <c r="J1266">
        <v>3020501</v>
      </c>
      <c r="K1266" t="s">
        <v>433</v>
      </c>
      <c r="L1266">
        <v>304000</v>
      </c>
      <c r="M1266" t="s">
        <v>1255</v>
      </c>
      <c r="O1266" s="66">
        <v>25800</v>
      </c>
      <c r="P1266" s="66">
        <v>5183.6</v>
      </c>
      <c r="Q1266" t="s">
        <v>414</v>
      </c>
      <c r="R1266" t="s">
        <v>549</v>
      </c>
      <c r="S1266" t="e">
        <f>VLOOKUP(B1266,中介结果明细表!$B$4:$E$6,8,FALSE)</f>
        <v>#N/A</v>
      </c>
    </row>
    <row r="1267" hidden="1" spans="1:19">
      <c r="A1267">
        <v>1235</v>
      </c>
      <c r="B1267" s="67">
        <v>34000000479</v>
      </c>
      <c r="C1267" t="s">
        <v>1354</v>
      </c>
      <c r="D1267" t="s">
        <v>1563</v>
      </c>
      <c r="E1267" t="s">
        <v>1354</v>
      </c>
      <c r="F1267" t="s">
        <v>542</v>
      </c>
      <c r="G1267" t="s">
        <v>1562</v>
      </c>
      <c r="H1267">
        <v>1</v>
      </c>
      <c r="I1267" t="s">
        <v>593</v>
      </c>
      <c r="J1267">
        <v>3020503</v>
      </c>
      <c r="K1267" t="s">
        <v>433</v>
      </c>
      <c r="L1267">
        <v>304000</v>
      </c>
      <c r="M1267" t="s">
        <v>1255</v>
      </c>
      <c r="O1267" s="66">
        <v>39884.7</v>
      </c>
      <c r="P1267" s="66">
        <v>15474.2</v>
      </c>
      <c r="Q1267" t="s">
        <v>414</v>
      </c>
      <c r="R1267" t="s">
        <v>549</v>
      </c>
      <c r="S1267" t="e">
        <f>VLOOKUP(B1267,中介结果明细表!$B$4:$E$6,8,FALSE)</f>
        <v>#N/A</v>
      </c>
    </row>
    <row r="1268" hidden="1" spans="1:19">
      <c r="A1268">
        <v>1235</v>
      </c>
      <c r="B1268" s="67">
        <v>34000000480</v>
      </c>
      <c r="C1268" t="s">
        <v>1168</v>
      </c>
      <c r="D1268" t="s">
        <v>1169</v>
      </c>
      <c r="E1268" t="s">
        <v>1168</v>
      </c>
      <c r="F1268" t="s">
        <v>542</v>
      </c>
      <c r="G1268" t="s">
        <v>1170</v>
      </c>
      <c r="H1268">
        <v>1</v>
      </c>
      <c r="I1268" t="s">
        <v>411</v>
      </c>
      <c r="J1268">
        <v>3020501</v>
      </c>
      <c r="K1268" t="s">
        <v>505</v>
      </c>
      <c r="L1268">
        <v>304000</v>
      </c>
      <c r="M1268" t="s">
        <v>1255</v>
      </c>
      <c r="O1268" s="66">
        <v>114463.24</v>
      </c>
      <c r="P1268" s="66">
        <v>3433.9</v>
      </c>
      <c r="Q1268" t="s">
        <v>414</v>
      </c>
      <c r="R1268" t="s">
        <v>549</v>
      </c>
      <c r="S1268" t="e">
        <f>VLOOKUP(B1268,中介结果明细表!$B$4:$E$6,8,FALSE)</f>
        <v>#N/A</v>
      </c>
    </row>
    <row r="1269" spans="1:19">
      <c r="A1269">
        <v>1235</v>
      </c>
      <c r="B1269" s="67">
        <v>34000000481</v>
      </c>
      <c r="C1269" t="s">
        <v>955</v>
      </c>
      <c r="D1269" t="s">
        <v>1351</v>
      </c>
      <c r="E1269" t="s">
        <v>955</v>
      </c>
      <c r="F1269" t="s">
        <v>542</v>
      </c>
      <c r="G1269" t="s">
        <v>1352</v>
      </c>
      <c r="H1269">
        <v>1</v>
      </c>
      <c r="I1269" t="s">
        <v>472</v>
      </c>
      <c r="J1269">
        <v>3020501</v>
      </c>
      <c r="K1269" t="s">
        <v>433</v>
      </c>
      <c r="L1269">
        <v>304000</v>
      </c>
      <c r="M1269" t="s">
        <v>1255</v>
      </c>
      <c r="O1269" s="66">
        <v>4070</v>
      </c>
      <c r="P1269" s="66">
        <v>122.1</v>
      </c>
      <c r="Q1269" t="s">
        <v>414</v>
      </c>
      <c r="R1269" t="s">
        <v>544</v>
      </c>
      <c r="S1269" t="e">
        <f>VLOOKUP(B1269,中介结果明细表!$B$4:$E$6,8,FALSE)</f>
        <v>#N/A</v>
      </c>
    </row>
    <row r="1270" spans="1:19">
      <c r="A1270">
        <v>1235</v>
      </c>
      <c r="B1270" s="67">
        <v>34000000482</v>
      </c>
      <c r="C1270" t="s">
        <v>1445</v>
      </c>
      <c r="D1270" t="s">
        <v>1446</v>
      </c>
      <c r="E1270" t="s">
        <v>1445</v>
      </c>
      <c r="F1270" t="s">
        <v>542</v>
      </c>
      <c r="G1270" t="s">
        <v>1447</v>
      </c>
      <c r="H1270">
        <v>1</v>
      </c>
      <c r="I1270" t="s">
        <v>593</v>
      </c>
      <c r="J1270">
        <v>3020503</v>
      </c>
      <c r="K1270" t="s">
        <v>433</v>
      </c>
      <c r="L1270">
        <v>304000</v>
      </c>
      <c r="M1270" t="s">
        <v>1255</v>
      </c>
      <c r="O1270" s="66">
        <v>8400</v>
      </c>
      <c r="P1270" s="66">
        <v>1687.6</v>
      </c>
      <c r="Q1270" t="s">
        <v>414</v>
      </c>
      <c r="R1270" t="s">
        <v>544</v>
      </c>
      <c r="S1270" t="e">
        <f>VLOOKUP(B1270,中介结果明细表!$B$4:$E$6,8,FALSE)</f>
        <v>#N/A</v>
      </c>
    </row>
    <row r="1271" spans="1:19">
      <c r="A1271">
        <v>1235</v>
      </c>
      <c r="B1271" s="67">
        <v>34000000483</v>
      </c>
      <c r="C1271" t="s">
        <v>1256</v>
      </c>
      <c r="D1271" t="s">
        <v>1472</v>
      </c>
      <c r="E1271" t="s">
        <v>1256</v>
      </c>
      <c r="F1271" t="s">
        <v>542</v>
      </c>
      <c r="G1271" t="s">
        <v>1481</v>
      </c>
      <c r="H1271">
        <v>1</v>
      </c>
      <c r="I1271" t="s">
        <v>593</v>
      </c>
      <c r="J1271">
        <v>3020503</v>
      </c>
      <c r="K1271" t="s">
        <v>433</v>
      </c>
      <c r="L1271">
        <v>304000</v>
      </c>
      <c r="M1271" t="s">
        <v>1255</v>
      </c>
      <c r="O1271" s="66">
        <v>3800</v>
      </c>
      <c r="P1271" s="66">
        <v>932.4</v>
      </c>
      <c r="Q1271" t="s">
        <v>414</v>
      </c>
      <c r="R1271" t="s">
        <v>544</v>
      </c>
      <c r="S1271" t="e">
        <f>VLOOKUP(B1271,中介结果明细表!$B$4:$E$6,8,FALSE)</f>
        <v>#N/A</v>
      </c>
    </row>
    <row r="1272" hidden="1" spans="1:19">
      <c r="A1272">
        <v>1235</v>
      </c>
      <c r="B1272" s="67">
        <v>34000000484</v>
      </c>
      <c r="C1272" t="s">
        <v>704</v>
      </c>
      <c r="D1272" t="s">
        <v>1353</v>
      </c>
      <c r="E1272" t="s">
        <v>704</v>
      </c>
      <c r="F1272" t="s">
        <v>542</v>
      </c>
      <c r="G1272" t="s">
        <v>1463</v>
      </c>
      <c r="H1272">
        <v>1</v>
      </c>
      <c r="I1272" t="s">
        <v>593</v>
      </c>
      <c r="J1272">
        <v>3020503</v>
      </c>
      <c r="K1272" t="s">
        <v>433</v>
      </c>
      <c r="L1272">
        <v>304000</v>
      </c>
      <c r="M1272" t="s">
        <v>1255</v>
      </c>
      <c r="O1272" s="66">
        <v>24000</v>
      </c>
      <c r="P1272" s="66">
        <v>4821.79</v>
      </c>
      <c r="Q1272" t="s">
        <v>414</v>
      </c>
      <c r="R1272" t="s">
        <v>544</v>
      </c>
      <c r="S1272" t="e">
        <f>VLOOKUP(B1272,中介结果明细表!$B$4:$E$6,8,FALSE)</f>
        <v>#N/A</v>
      </c>
    </row>
    <row r="1273" hidden="1" spans="1:19">
      <c r="A1273">
        <v>1235</v>
      </c>
      <c r="B1273" s="67">
        <v>34000000485</v>
      </c>
      <c r="C1273" t="s">
        <v>1445</v>
      </c>
      <c r="D1273" t="s">
        <v>1446</v>
      </c>
      <c r="E1273" t="s">
        <v>1445</v>
      </c>
      <c r="F1273" t="s">
        <v>542</v>
      </c>
      <c r="G1273" t="s">
        <v>1471</v>
      </c>
      <c r="H1273">
        <v>1</v>
      </c>
      <c r="I1273" t="s">
        <v>593</v>
      </c>
      <c r="J1273">
        <v>3020503</v>
      </c>
      <c r="K1273" t="s">
        <v>433</v>
      </c>
      <c r="L1273">
        <v>304000</v>
      </c>
      <c r="M1273" t="s">
        <v>1255</v>
      </c>
      <c r="O1273" s="66">
        <v>10400</v>
      </c>
      <c r="P1273" s="66">
        <v>2089.26</v>
      </c>
      <c r="Q1273" t="s">
        <v>414</v>
      </c>
      <c r="R1273" t="s">
        <v>544</v>
      </c>
      <c r="S1273" t="e">
        <f>VLOOKUP(B1273,中介结果明细表!$B$4:$E$6,8,FALSE)</f>
        <v>#N/A</v>
      </c>
    </row>
    <row r="1274" spans="1:19">
      <c r="A1274">
        <v>1235</v>
      </c>
      <c r="B1274" s="67">
        <v>34000000486</v>
      </c>
      <c r="C1274" t="s">
        <v>1290</v>
      </c>
      <c r="D1274" t="s">
        <v>1291</v>
      </c>
      <c r="E1274" t="s">
        <v>1290</v>
      </c>
      <c r="F1274" t="s">
        <v>542</v>
      </c>
      <c r="G1274" t="s">
        <v>664</v>
      </c>
      <c r="H1274">
        <v>1</v>
      </c>
      <c r="I1274" t="s">
        <v>411</v>
      </c>
      <c r="J1274">
        <v>3020504</v>
      </c>
      <c r="K1274" t="s">
        <v>433</v>
      </c>
      <c r="L1274">
        <v>304000</v>
      </c>
      <c r="M1274" t="s">
        <v>1255</v>
      </c>
      <c r="O1274" s="66">
        <v>11450</v>
      </c>
      <c r="P1274" s="66">
        <v>2399.01</v>
      </c>
      <c r="Q1274" t="s">
        <v>414</v>
      </c>
      <c r="R1274" t="s">
        <v>543</v>
      </c>
      <c r="S1274" t="e">
        <f>VLOOKUP(B1274,中介结果明细表!$B$4:$E$6,8,FALSE)</f>
        <v>#N/A</v>
      </c>
    </row>
    <row r="1275" hidden="1" spans="1:19">
      <c r="A1275">
        <v>1235</v>
      </c>
      <c r="B1275" s="67">
        <v>34000000487</v>
      </c>
      <c r="C1275" t="s">
        <v>1256</v>
      </c>
      <c r="D1275" t="s">
        <v>1683</v>
      </c>
      <c r="E1275" t="s">
        <v>1683</v>
      </c>
      <c r="F1275" t="s">
        <v>542</v>
      </c>
      <c r="G1275" t="s">
        <v>499</v>
      </c>
      <c r="H1275">
        <v>1</v>
      </c>
      <c r="I1275" t="s">
        <v>593</v>
      </c>
      <c r="J1275">
        <v>3020503</v>
      </c>
      <c r="K1275" t="s">
        <v>1658</v>
      </c>
      <c r="L1275">
        <v>304000</v>
      </c>
      <c r="M1275" t="s">
        <v>1255</v>
      </c>
      <c r="O1275" s="66">
        <v>5128.71</v>
      </c>
      <c r="P1275" s="66">
        <v>3411.25</v>
      </c>
      <c r="Q1275" t="s">
        <v>414</v>
      </c>
      <c r="R1275" t="s">
        <v>543</v>
      </c>
      <c r="S1275" t="e">
        <f>VLOOKUP(B1275,中介结果明细表!$B$4:$E$6,8,FALSE)</f>
        <v>#N/A</v>
      </c>
    </row>
    <row r="1276" hidden="1" spans="1:19">
      <c r="A1276">
        <v>1235</v>
      </c>
      <c r="B1276" s="67">
        <v>34000000488</v>
      </c>
      <c r="C1276" t="s">
        <v>1290</v>
      </c>
      <c r="D1276" t="s">
        <v>1291</v>
      </c>
      <c r="E1276" t="s">
        <v>1290</v>
      </c>
      <c r="F1276" t="s">
        <v>542</v>
      </c>
      <c r="G1276" t="s">
        <v>1170</v>
      </c>
      <c r="H1276">
        <v>1</v>
      </c>
      <c r="I1276" t="s">
        <v>411</v>
      </c>
      <c r="J1276">
        <v>3020504</v>
      </c>
      <c r="K1276" t="s">
        <v>433</v>
      </c>
      <c r="L1276">
        <v>304000</v>
      </c>
      <c r="M1276" t="s">
        <v>1255</v>
      </c>
      <c r="O1276" s="66">
        <v>9000</v>
      </c>
      <c r="P1276" s="66">
        <v>270</v>
      </c>
      <c r="Q1276" t="s">
        <v>434</v>
      </c>
      <c r="R1276" t="s">
        <v>543</v>
      </c>
      <c r="S1276" t="e">
        <f>VLOOKUP(B1276,中介结果明细表!$B$4:$E$6,8,FALSE)</f>
        <v>#N/A</v>
      </c>
    </row>
    <row r="1277" hidden="1" spans="1:19">
      <c r="A1277">
        <v>1235</v>
      </c>
      <c r="B1277" s="67">
        <v>34000000489</v>
      </c>
      <c r="C1277" t="s">
        <v>913</v>
      </c>
      <c r="D1277" t="s">
        <v>1574</v>
      </c>
      <c r="E1277" t="s">
        <v>913</v>
      </c>
      <c r="F1277" t="s">
        <v>542</v>
      </c>
      <c r="G1277" t="s">
        <v>477</v>
      </c>
      <c r="H1277">
        <v>1</v>
      </c>
      <c r="I1277" t="s">
        <v>593</v>
      </c>
      <c r="J1277">
        <v>302020104</v>
      </c>
      <c r="K1277" t="s">
        <v>1416</v>
      </c>
      <c r="L1277">
        <v>304000</v>
      </c>
      <c r="M1277" t="s">
        <v>1255</v>
      </c>
      <c r="O1277" s="66">
        <v>5660</v>
      </c>
      <c r="P1277" s="66">
        <v>2195.92</v>
      </c>
      <c r="Q1277" t="s">
        <v>434</v>
      </c>
      <c r="R1277" t="s">
        <v>543</v>
      </c>
      <c r="S1277" t="e">
        <f>VLOOKUP(B1277,中介结果明细表!$B$4:$E$6,8,FALSE)</f>
        <v>#N/A</v>
      </c>
    </row>
    <row r="1278" spans="1:19">
      <c r="A1278">
        <v>1235</v>
      </c>
      <c r="B1278" s="67">
        <v>34000000490</v>
      </c>
      <c r="C1278" t="s">
        <v>1256</v>
      </c>
      <c r="D1278" t="s">
        <v>1369</v>
      </c>
      <c r="E1278" t="s">
        <v>1256</v>
      </c>
      <c r="F1278" t="s">
        <v>542</v>
      </c>
      <c r="G1278" t="s">
        <v>1368</v>
      </c>
      <c r="H1278">
        <v>1</v>
      </c>
      <c r="I1278" t="s">
        <v>593</v>
      </c>
      <c r="J1278">
        <v>302030121</v>
      </c>
      <c r="K1278" t="s">
        <v>433</v>
      </c>
      <c r="L1278">
        <v>304000</v>
      </c>
      <c r="M1278" t="s">
        <v>1255</v>
      </c>
      <c r="O1278" s="66">
        <v>12820.51</v>
      </c>
      <c r="P1278" s="66">
        <v>384.62</v>
      </c>
      <c r="Q1278" t="s">
        <v>414</v>
      </c>
      <c r="R1278" t="s">
        <v>543</v>
      </c>
      <c r="S1278" t="e">
        <f>VLOOKUP(B1278,中介结果明细表!$B$4:$E$6,8,FALSE)</f>
        <v>#N/A</v>
      </c>
    </row>
    <row r="1279" hidden="1" spans="1:19">
      <c r="A1279">
        <v>1235</v>
      </c>
      <c r="B1279" s="67">
        <v>34000000491</v>
      </c>
      <c r="C1279" t="s">
        <v>704</v>
      </c>
      <c r="D1279" t="s">
        <v>1693</v>
      </c>
      <c r="E1279" t="s">
        <v>1693</v>
      </c>
      <c r="F1279" t="s">
        <v>542</v>
      </c>
      <c r="G1279" t="s">
        <v>1694</v>
      </c>
      <c r="H1279">
        <v>1</v>
      </c>
      <c r="I1279" t="s">
        <v>593</v>
      </c>
      <c r="J1279">
        <v>3020503</v>
      </c>
      <c r="K1279" t="s">
        <v>817</v>
      </c>
      <c r="L1279">
        <v>304000</v>
      </c>
      <c r="M1279" t="s">
        <v>1255</v>
      </c>
      <c r="O1279" s="66">
        <v>15813.41</v>
      </c>
      <c r="P1279" s="66">
        <v>11339.54</v>
      </c>
      <c r="Q1279" t="s">
        <v>414</v>
      </c>
      <c r="R1279" t="s">
        <v>543</v>
      </c>
      <c r="S1279" t="e">
        <f>VLOOKUP(B1279,中介结果明细表!$B$4:$E$6,8,FALSE)</f>
        <v>#N/A</v>
      </c>
    </row>
    <row r="1280" spans="1:19">
      <c r="A1280">
        <v>1235</v>
      </c>
      <c r="B1280" s="67">
        <v>34000000492</v>
      </c>
      <c r="C1280" t="s">
        <v>1482</v>
      </c>
      <c r="D1280" t="s">
        <v>1483</v>
      </c>
      <c r="E1280" t="s">
        <v>1482</v>
      </c>
      <c r="F1280" t="s">
        <v>542</v>
      </c>
      <c r="G1280" t="s">
        <v>1484</v>
      </c>
      <c r="H1280">
        <v>1</v>
      </c>
      <c r="I1280" t="s">
        <v>593</v>
      </c>
      <c r="J1280">
        <v>302020109</v>
      </c>
      <c r="K1280" t="s">
        <v>433</v>
      </c>
      <c r="L1280">
        <v>304000</v>
      </c>
      <c r="M1280" t="s">
        <v>1255</v>
      </c>
      <c r="O1280" s="66">
        <v>13800</v>
      </c>
      <c r="P1280" s="66">
        <v>3348.75</v>
      </c>
      <c r="Q1280" t="s">
        <v>414</v>
      </c>
      <c r="R1280" t="s">
        <v>544</v>
      </c>
      <c r="S1280" t="e">
        <f>VLOOKUP(B1280,中介结果明细表!$B$4:$E$6,8,FALSE)</f>
        <v>#N/A</v>
      </c>
    </row>
    <row r="1281" spans="1:19">
      <c r="A1281">
        <v>1235</v>
      </c>
      <c r="B1281" s="67">
        <v>34000000493</v>
      </c>
      <c r="C1281" t="s">
        <v>1582</v>
      </c>
      <c r="E1281" t="s">
        <v>1582</v>
      </c>
      <c r="F1281" t="s">
        <v>542</v>
      </c>
      <c r="G1281" t="s">
        <v>1583</v>
      </c>
      <c r="H1281">
        <v>1</v>
      </c>
      <c r="I1281" t="s">
        <v>472</v>
      </c>
      <c r="J1281">
        <v>302040901</v>
      </c>
      <c r="K1281" t="s">
        <v>433</v>
      </c>
      <c r="L1281">
        <v>304000</v>
      </c>
      <c r="M1281" t="s">
        <v>1255</v>
      </c>
      <c r="O1281" s="66">
        <v>80769.23</v>
      </c>
      <c r="P1281" s="66">
        <v>15480.87</v>
      </c>
      <c r="Q1281" t="s">
        <v>414</v>
      </c>
      <c r="R1281" t="s">
        <v>544</v>
      </c>
      <c r="S1281" t="e">
        <f>VLOOKUP(B1281,中介结果明细表!$B$4:$E$6,8,FALSE)</f>
        <v>#N/A</v>
      </c>
    </row>
    <row r="1282" spans="1:19">
      <c r="A1282">
        <v>1235</v>
      </c>
      <c r="B1282" s="67">
        <v>34000000494</v>
      </c>
      <c r="C1282" t="s">
        <v>1256</v>
      </c>
      <c r="D1282" t="s">
        <v>1472</v>
      </c>
      <c r="E1282" t="s">
        <v>1256</v>
      </c>
      <c r="F1282" t="s">
        <v>542</v>
      </c>
      <c r="G1282" t="s">
        <v>1471</v>
      </c>
      <c r="H1282">
        <v>1</v>
      </c>
      <c r="I1282" t="s">
        <v>593</v>
      </c>
      <c r="J1282">
        <v>3020503</v>
      </c>
      <c r="K1282" t="s">
        <v>433</v>
      </c>
      <c r="L1282">
        <v>304000</v>
      </c>
      <c r="M1282" t="s">
        <v>1255</v>
      </c>
      <c r="O1282" s="66">
        <v>3800</v>
      </c>
      <c r="P1282" s="66">
        <v>763.44</v>
      </c>
      <c r="Q1282" t="s">
        <v>414</v>
      </c>
      <c r="R1282" t="s">
        <v>544</v>
      </c>
      <c r="S1282" t="e">
        <f>VLOOKUP(B1282,中介结果明细表!$B$4:$E$6,8,FALSE)</f>
        <v>#N/A</v>
      </c>
    </row>
    <row r="1283" hidden="1" spans="1:19">
      <c r="A1283">
        <v>1235</v>
      </c>
      <c r="B1283" s="67">
        <v>34000000495</v>
      </c>
      <c r="C1283" t="s">
        <v>704</v>
      </c>
      <c r="D1283" t="s">
        <v>1693</v>
      </c>
      <c r="E1283" t="s">
        <v>1693</v>
      </c>
      <c r="F1283" t="s">
        <v>542</v>
      </c>
      <c r="G1283" t="s">
        <v>1694</v>
      </c>
      <c r="H1283">
        <v>1</v>
      </c>
      <c r="I1283" t="s">
        <v>593</v>
      </c>
      <c r="J1283">
        <v>3020503</v>
      </c>
      <c r="K1283" t="s">
        <v>817</v>
      </c>
      <c r="L1283">
        <v>304000</v>
      </c>
      <c r="M1283" t="s">
        <v>1255</v>
      </c>
      <c r="O1283" s="66">
        <v>15813.41</v>
      </c>
      <c r="P1283" s="66">
        <v>11339.54</v>
      </c>
      <c r="Q1283" t="s">
        <v>414</v>
      </c>
      <c r="R1283" t="s">
        <v>543</v>
      </c>
      <c r="S1283" t="e">
        <f>VLOOKUP(B1283,中介结果明细表!$B$4:$E$6,8,FALSE)</f>
        <v>#N/A</v>
      </c>
    </row>
    <row r="1284" hidden="1" spans="1:19">
      <c r="A1284">
        <v>1235</v>
      </c>
      <c r="B1284" s="67">
        <v>34000000496</v>
      </c>
      <c r="C1284" t="s">
        <v>1299</v>
      </c>
      <c r="D1284" t="s">
        <v>1302</v>
      </c>
      <c r="E1284" t="s">
        <v>1299</v>
      </c>
      <c r="F1284" t="s">
        <v>542</v>
      </c>
      <c r="G1284" t="s">
        <v>1285</v>
      </c>
      <c r="H1284">
        <v>1</v>
      </c>
      <c r="I1284" t="s">
        <v>593</v>
      </c>
      <c r="J1284">
        <v>3020501</v>
      </c>
      <c r="K1284" t="s">
        <v>433</v>
      </c>
      <c r="L1284">
        <v>304000</v>
      </c>
      <c r="M1284" t="s">
        <v>1255</v>
      </c>
      <c r="O1284" s="66">
        <v>85299.15</v>
      </c>
      <c r="P1284" s="66">
        <v>2558.97</v>
      </c>
      <c r="Q1284" t="s">
        <v>414</v>
      </c>
      <c r="R1284" t="s">
        <v>545</v>
      </c>
      <c r="S1284" t="e">
        <f>VLOOKUP(B1284,中介结果明细表!$B$4:$E$6,8,FALSE)</f>
        <v>#N/A</v>
      </c>
    </row>
    <row r="1285" spans="1:19">
      <c r="A1285">
        <v>1235</v>
      </c>
      <c r="B1285" s="67">
        <v>34000000497</v>
      </c>
      <c r="C1285" t="s">
        <v>1290</v>
      </c>
      <c r="D1285" t="s">
        <v>1415</v>
      </c>
      <c r="E1285" t="s">
        <v>1290</v>
      </c>
      <c r="F1285" t="s">
        <v>542</v>
      </c>
      <c r="G1285" t="s">
        <v>1414</v>
      </c>
      <c r="H1285">
        <v>1</v>
      </c>
      <c r="I1285" t="s">
        <v>411</v>
      </c>
      <c r="J1285">
        <v>302020106</v>
      </c>
      <c r="K1285" t="s">
        <v>1416</v>
      </c>
      <c r="L1285">
        <v>304000</v>
      </c>
      <c r="M1285" t="s">
        <v>1255</v>
      </c>
      <c r="O1285" s="66">
        <v>41282.05</v>
      </c>
      <c r="P1285" s="66">
        <v>1238.46</v>
      </c>
      <c r="Q1285" t="s">
        <v>414</v>
      </c>
      <c r="R1285" t="s">
        <v>545</v>
      </c>
      <c r="S1285" t="e">
        <f>VLOOKUP(B1285,中介结果明细表!$B$4:$E$6,8,FALSE)</f>
        <v>#N/A</v>
      </c>
    </row>
    <row r="1286" spans="1:19">
      <c r="A1286">
        <v>1235</v>
      </c>
      <c r="B1286" s="67">
        <v>34000000498</v>
      </c>
      <c r="C1286" t="s">
        <v>1558</v>
      </c>
      <c r="D1286" t="s">
        <v>1568</v>
      </c>
      <c r="E1286" t="s">
        <v>1558</v>
      </c>
      <c r="F1286" t="s">
        <v>542</v>
      </c>
      <c r="G1286" t="s">
        <v>720</v>
      </c>
      <c r="H1286">
        <v>1</v>
      </c>
      <c r="I1286" t="s">
        <v>593</v>
      </c>
      <c r="J1286">
        <v>3020504</v>
      </c>
      <c r="K1286" t="s">
        <v>433</v>
      </c>
      <c r="L1286">
        <v>304000</v>
      </c>
      <c r="M1286" t="s">
        <v>1255</v>
      </c>
      <c r="O1286" s="66">
        <v>62000</v>
      </c>
      <c r="P1286" s="66">
        <v>24054.42</v>
      </c>
      <c r="Q1286" t="s">
        <v>414</v>
      </c>
      <c r="R1286" t="s">
        <v>545</v>
      </c>
      <c r="S1286" t="e">
        <f>VLOOKUP(B1286,中介结果明细表!$B$4:$E$6,8,FALSE)</f>
        <v>#N/A</v>
      </c>
    </row>
    <row r="1287" hidden="1" spans="1:19">
      <c r="A1287">
        <v>1235</v>
      </c>
      <c r="B1287" s="67">
        <v>34000000499</v>
      </c>
      <c r="C1287" t="s">
        <v>1592</v>
      </c>
      <c r="D1287" t="s">
        <v>1783</v>
      </c>
      <c r="E1287" t="s">
        <v>1783</v>
      </c>
      <c r="F1287" t="s">
        <v>542</v>
      </c>
      <c r="G1287" t="s">
        <v>1750</v>
      </c>
      <c r="H1287">
        <v>1</v>
      </c>
      <c r="I1287" t="s">
        <v>593</v>
      </c>
      <c r="J1287">
        <v>3020503</v>
      </c>
      <c r="K1287" t="s">
        <v>1725</v>
      </c>
      <c r="L1287">
        <v>304000</v>
      </c>
      <c r="M1287" t="s">
        <v>1255</v>
      </c>
      <c r="O1287" s="66">
        <v>98665</v>
      </c>
      <c r="P1287" s="66">
        <v>79296.12</v>
      </c>
      <c r="Q1287" t="s">
        <v>414</v>
      </c>
      <c r="R1287" t="s">
        <v>545</v>
      </c>
      <c r="S1287" t="e">
        <f>VLOOKUP(B1287,中介结果明细表!$B$4:$E$6,8,FALSE)</f>
        <v>#N/A</v>
      </c>
    </row>
    <row r="1288" hidden="1" spans="1:19">
      <c r="A1288">
        <v>1235</v>
      </c>
      <c r="B1288" s="67">
        <v>34000000500</v>
      </c>
      <c r="C1288" t="s">
        <v>1299</v>
      </c>
      <c r="D1288" t="s">
        <v>1317</v>
      </c>
      <c r="E1288" t="s">
        <v>1299</v>
      </c>
      <c r="F1288" t="s">
        <v>542</v>
      </c>
      <c r="G1288" t="s">
        <v>1131</v>
      </c>
      <c r="H1288">
        <v>1</v>
      </c>
      <c r="I1288" t="s">
        <v>593</v>
      </c>
      <c r="J1288">
        <v>3020501</v>
      </c>
      <c r="K1288" t="s">
        <v>433</v>
      </c>
      <c r="L1288">
        <v>304000</v>
      </c>
      <c r="M1288" t="s">
        <v>1255</v>
      </c>
      <c r="O1288" s="66">
        <v>163247.86</v>
      </c>
      <c r="P1288" s="66">
        <v>4897.44</v>
      </c>
      <c r="Q1288" t="s">
        <v>414</v>
      </c>
      <c r="R1288" t="s">
        <v>545</v>
      </c>
      <c r="S1288" t="e">
        <f>VLOOKUP(B1288,中介结果明细表!$B$4:$E$6,8,FALSE)</f>
        <v>#N/A</v>
      </c>
    </row>
    <row r="1289" hidden="1" spans="1:19">
      <c r="A1289">
        <v>1235</v>
      </c>
      <c r="B1289" s="67">
        <v>34000000501</v>
      </c>
      <c r="C1289" t="s">
        <v>1517</v>
      </c>
      <c r="D1289" t="s">
        <v>1676</v>
      </c>
      <c r="E1289" t="s">
        <v>1676</v>
      </c>
      <c r="F1289" t="s">
        <v>542</v>
      </c>
      <c r="G1289" t="s">
        <v>1677</v>
      </c>
      <c r="H1289">
        <v>1</v>
      </c>
      <c r="I1289" t="s">
        <v>411</v>
      </c>
      <c r="J1289">
        <v>302020108</v>
      </c>
      <c r="K1289" t="s">
        <v>1678</v>
      </c>
      <c r="L1289">
        <v>304000</v>
      </c>
      <c r="M1289" t="s">
        <v>1255</v>
      </c>
      <c r="O1289" s="66">
        <v>38968.06</v>
      </c>
      <c r="P1289" s="66">
        <v>25918.41</v>
      </c>
      <c r="Q1289" t="s">
        <v>414</v>
      </c>
      <c r="R1289" t="s">
        <v>545</v>
      </c>
      <c r="S1289" t="e">
        <f>VLOOKUP(B1289,中介结果明细表!$B$4:$E$6,8,FALSE)</f>
        <v>#N/A</v>
      </c>
    </row>
    <row r="1290" hidden="1" spans="1:19">
      <c r="A1290">
        <v>1235</v>
      </c>
      <c r="B1290" s="67">
        <v>34000000502</v>
      </c>
      <c r="C1290" t="s">
        <v>1299</v>
      </c>
      <c r="D1290" t="s">
        <v>1316</v>
      </c>
      <c r="E1290" t="s">
        <v>1299</v>
      </c>
      <c r="F1290" t="s">
        <v>542</v>
      </c>
      <c r="G1290" t="s">
        <v>431</v>
      </c>
      <c r="H1290">
        <v>1</v>
      </c>
      <c r="I1290" t="s">
        <v>593</v>
      </c>
      <c r="J1290">
        <v>3020501</v>
      </c>
      <c r="K1290" t="s">
        <v>433</v>
      </c>
      <c r="L1290">
        <v>304000</v>
      </c>
      <c r="M1290" t="s">
        <v>1255</v>
      </c>
      <c r="O1290" s="66">
        <v>80629.3</v>
      </c>
      <c r="P1290" s="66">
        <v>2418.88</v>
      </c>
      <c r="Q1290" t="s">
        <v>414</v>
      </c>
      <c r="R1290" t="s">
        <v>545</v>
      </c>
      <c r="S1290" t="e">
        <f>VLOOKUP(B1290,中介结果明细表!$B$4:$E$6,8,FALSE)</f>
        <v>#N/A</v>
      </c>
    </row>
    <row r="1291" hidden="1" spans="1:19">
      <c r="A1291">
        <v>1235</v>
      </c>
      <c r="B1291" s="67">
        <v>34000000503</v>
      </c>
      <c r="C1291" t="s">
        <v>1389</v>
      </c>
      <c r="D1291" t="s">
        <v>1390</v>
      </c>
      <c r="E1291" t="s">
        <v>1389</v>
      </c>
      <c r="F1291" t="s">
        <v>542</v>
      </c>
      <c r="G1291" t="s">
        <v>1391</v>
      </c>
      <c r="H1291">
        <v>1</v>
      </c>
      <c r="I1291" t="s">
        <v>593</v>
      </c>
      <c r="J1291">
        <v>30202070101</v>
      </c>
      <c r="K1291" t="s">
        <v>433</v>
      </c>
      <c r="L1291">
        <v>304000</v>
      </c>
      <c r="M1291" t="s">
        <v>1255</v>
      </c>
      <c r="O1291" s="66">
        <v>2564.1</v>
      </c>
      <c r="P1291" s="66">
        <v>76.92</v>
      </c>
      <c r="Q1291" t="s">
        <v>414</v>
      </c>
      <c r="R1291" t="s">
        <v>544</v>
      </c>
      <c r="S1291" t="e">
        <f>VLOOKUP(B1291,中介结果明细表!$B$4:$E$6,8,FALSE)</f>
        <v>#N/A</v>
      </c>
    </row>
    <row r="1292" hidden="1" spans="1:19">
      <c r="A1292">
        <v>1235</v>
      </c>
      <c r="B1292" s="67">
        <v>34000000504</v>
      </c>
      <c r="C1292" t="s">
        <v>1726</v>
      </c>
      <c r="D1292" t="s">
        <v>1727</v>
      </c>
      <c r="E1292" t="s">
        <v>1727</v>
      </c>
      <c r="F1292" t="s">
        <v>542</v>
      </c>
      <c r="G1292" t="s">
        <v>528</v>
      </c>
      <c r="H1292">
        <v>1</v>
      </c>
      <c r="I1292" t="s">
        <v>640</v>
      </c>
      <c r="J1292">
        <v>30202030101</v>
      </c>
      <c r="K1292" t="s">
        <v>1728</v>
      </c>
      <c r="L1292">
        <v>304000</v>
      </c>
      <c r="M1292" t="s">
        <v>1255</v>
      </c>
      <c r="O1292" s="66">
        <v>200711.47</v>
      </c>
      <c r="P1292" s="66">
        <v>160151.02</v>
      </c>
      <c r="Q1292" t="s">
        <v>414</v>
      </c>
      <c r="R1292" t="s">
        <v>550</v>
      </c>
      <c r="S1292" t="e">
        <f>VLOOKUP(B1292,中介结果明细表!$B$4:$E$6,8,FALSE)</f>
        <v>#N/A</v>
      </c>
    </row>
    <row r="1293" spans="1:19">
      <c r="A1293">
        <v>1235</v>
      </c>
      <c r="B1293" s="67">
        <v>34000000505</v>
      </c>
      <c r="C1293" t="s">
        <v>704</v>
      </c>
      <c r="D1293" t="s">
        <v>1527</v>
      </c>
      <c r="E1293" t="s">
        <v>704</v>
      </c>
      <c r="F1293" t="s">
        <v>542</v>
      </c>
      <c r="G1293" t="s">
        <v>462</v>
      </c>
      <c r="H1293">
        <v>1</v>
      </c>
      <c r="I1293" t="s">
        <v>593</v>
      </c>
      <c r="J1293">
        <v>3020503</v>
      </c>
      <c r="K1293" t="s">
        <v>433</v>
      </c>
      <c r="L1293">
        <v>304000</v>
      </c>
      <c r="M1293" t="s">
        <v>1255</v>
      </c>
      <c r="O1293" s="66">
        <v>15000</v>
      </c>
      <c r="P1293" s="66">
        <v>4780.21</v>
      </c>
      <c r="Q1293" t="s">
        <v>414</v>
      </c>
      <c r="R1293" t="s">
        <v>550</v>
      </c>
      <c r="S1293" t="e">
        <f>VLOOKUP(B1293,中介结果明细表!$B$4:$E$6,8,FALSE)</f>
        <v>#N/A</v>
      </c>
    </row>
    <row r="1294" hidden="1" spans="1:19">
      <c r="A1294">
        <v>1235</v>
      </c>
      <c r="B1294" s="67">
        <v>34000000506</v>
      </c>
      <c r="C1294" t="s">
        <v>1592</v>
      </c>
      <c r="D1294" t="s">
        <v>1710</v>
      </c>
      <c r="E1294" t="s">
        <v>1710</v>
      </c>
      <c r="F1294" t="s">
        <v>542</v>
      </c>
      <c r="G1294" t="s">
        <v>848</v>
      </c>
      <c r="H1294">
        <v>1</v>
      </c>
      <c r="I1294" t="s">
        <v>593</v>
      </c>
      <c r="J1294">
        <v>30202090102</v>
      </c>
      <c r="K1294" t="s">
        <v>1709</v>
      </c>
      <c r="L1294">
        <v>304000</v>
      </c>
      <c r="M1294" t="s">
        <v>1255</v>
      </c>
      <c r="O1294" s="66">
        <v>61204</v>
      </c>
      <c r="P1294" s="66">
        <v>44948.52</v>
      </c>
      <c r="Q1294" t="s">
        <v>414</v>
      </c>
      <c r="R1294" t="s">
        <v>550</v>
      </c>
      <c r="S1294" t="e">
        <f>VLOOKUP(B1294,中介结果明细表!$B$4:$E$6,8,FALSE)</f>
        <v>#N/A</v>
      </c>
    </row>
    <row r="1295" hidden="1" spans="1:19">
      <c r="A1295">
        <v>1235</v>
      </c>
      <c r="B1295" s="67">
        <v>34000000507</v>
      </c>
      <c r="C1295" t="s">
        <v>1494</v>
      </c>
      <c r="D1295" t="s">
        <v>1630</v>
      </c>
      <c r="E1295" t="s">
        <v>1494</v>
      </c>
      <c r="F1295" t="s">
        <v>542</v>
      </c>
      <c r="G1295" t="s">
        <v>765</v>
      </c>
      <c r="H1295">
        <v>1</v>
      </c>
      <c r="I1295" t="s">
        <v>472</v>
      </c>
      <c r="J1295">
        <v>302020401</v>
      </c>
      <c r="K1295" t="s">
        <v>433</v>
      </c>
      <c r="L1295">
        <v>304000</v>
      </c>
      <c r="M1295" t="s">
        <v>1255</v>
      </c>
      <c r="O1295" s="66">
        <v>23651.95</v>
      </c>
      <c r="P1295" s="66">
        <v>13409.82</v>
      </c>
      <c r="Q1295" t="s">
        <v>414</v>
      </c>
      <c r="R1295" t="s">
        <v>550</v>
      </c>
      <c r="S1295" t="e">
        <f>VLOOKUP(B1295,中介结果明细表!$B$4:$E$6,8,FALSE)</f>
        <v>#N/A</v>
      </c>
    </row>
    <row r="1296" spans="1:19">
      <c r="A1296">
        <v>1235</v>
      </c>
      <c r="B1296" s="67">
        <v>34000000508</v>
      </c>
      <c r="C1296" t="s">
        <v>704</v>
      </c>
      <c r="D1296" t="s">
        <v>1516</v>
      </c>
      <c r="E1296" t="s">
        <v>704</v>
      </c>
      <c r="F1296" t="s">
        <v>542</v>
      </c>
      <c r="G1296" t="s">
        <v>462</v>
      </c>
      <c r="H1296">
        <v>1</v>
      </c>
      <c r="I1296" t="s">
        <v>593</v>
      </c>
      <c r="J1296">
        <v>3020503</v>
      </c>
      <c r="K1296" t="s">
        <v>433</v>
      </c>
      <c r="L1296">
        <v>304000</v>
      </c>
      <c r="M1296" t="s">
        <v>1255</v>
      </c>
      <c r="O1296" s="66">
        <v>11100</v>
      </c>
      <c r="P1296" s="66">
        <v>3537.44</v>
      </c>
      <c r="Q1296" t="s">
        <v>434</v>
      </c>
      <c r="R1296" t="s">
        <v>550</v>
      </c>
      <c r="S1296" t="e">
        <f>VLOOKUP(B1296,中介结果明细表!$B$4:$E$6,8,FALSE)</f>
        <v>#N/A</v>
      </c>
    </row>
    <row r="1297" spans="1:19">
      <c r="A1297">
        <v>1235</v>
      </c>
      <c r="B1297" s="67">
        <v>34000000509</v>
      </c>
      <c r="C1297" t="s">
        <v>704</v>
      </c>
      <c r="D1297" t="s">
        <v>1353</v>
      </c>
      <c r="E1297" t="s">
        <v>704</v>
      </c>
      <c r="F1297" t="s">
        <v>542</v>
      </c>
      <c r="G1297" t="s">
        <v>462</v>
      </c>
      <c r="H1297">
        <v>1</v>
      </c>
      <c r="I1297" t="s">
        <v>593</v>
      </c>
      <c r="J1297">
        <v>3020503</v>
      </c>
      <c r="K1297" t="s">
        <v>433</v>
      </c>
      <c r="L1297">
        <v>304000</v>
      </c>
      <c r="M1297" t="s">
        <v>1255</v>
      </c>
      <c r="O1297" s="66">
        <v>23500</v>
      </c>
      <c r="P1297" s="66">
        <v>7489.44</v>
      </c>
      <c r="Q1297" t="s">
        <v>414</v>
      </c>
      <c r="R1297" t="s">
        <v>550</v>
      </c>
      <c r="S1297" t="e">
        <f>VLOOKUP(B1297,中介结果明细表!$B$4:$E$6,8,FALSE)</f>
        <v>#N/A</v>
      </c>
    </row>
    <row r="1298" hidden="1" spans="1:19">
      <c r="A1298">
        <v>1235</v>
      </c>
      <c r="B1298" s="67">
        <v>34000000510</v>
      </c>
      <c r="C1298" t="s">
        <v>1564</v>
      </c>
      <c r="D1298" t="s">
        <v>1565</v>
      </c>
      <c r="E1298" t="s">
        <v>1564</v>
      </c>
      <c r="F1298" t="s">
        <v>542</v>
      </c>
      <c r="G1298" t="s">
        <v>1562</v>
      </c>
      <c r="H1298">
        <v>1</v>
      </c>
      <c r="I1298" t="s">
        <v>472</v>
      </c>
      <c r="J1298">
        <v>3020503</v>
      </c>
      <c r="K1298" t="s">
        <v>433</v>
      </c>
      <c r="L1298">
        <v>304000</v>
      </c>
      <c r="M1298" t="s">
        <v>1255</v>
      </c>
      <c r="O1298" s="66">
        <v>22073.86</v>
      </c>
      <c r="P1298" s="66">
        <v>8564.16</v>
      </c>
      <c r="Q1298" t="s">
        <v>414</v>
      </c>
      <c r="R1298" t="s">
        <v>546</v>
      </c>
      <c r="S1298" t="e">
        <f>VLOOKUP(B1298,中介结果明细表!$B$4:$E$6,8,FALSE)</f>
        <v>#N/A</v>
      </c>
    </row>
    <row r="1299" hidden="1" spans="1:19">
      <c r="A1299">
        <v>1235</v>
      </c>
      <c r="B1299" s="67">
        <v>34000000511</v>
      </c>
      <c r="C1299" t="s">
        <v>252</v>
      </c>
      <c r="D1299" t="s">
        <v>1338</v>
      </c>
      <c r="E1299" t="s">
        <v>252</v>
      </c>
      <c r="F1299" t="s">
        <v>542</v>
      </c>
      <c r="G1299" t="s">
        <v>1339</v>
      </c>
      <c r="H1299">
        <v>1</v>
      </c>
      <c r="I1299" t="s">
        <v>593</v>
      </c>
      <c r="J1299">
        <v>3020503</v>
      </c>
      <c r="K1299" t="s">
        <v>433</v>
      </c>
      <c r="L1299">
        <v>304000</v>
      </c>
      <c r="M1299" t="s">
        <v>1255</v>
      </c>
      <c r="O1299" s="66">
        <v>10617.7</v>
      </c>
      <c r="P1299" s="66">
        <v>318.53</v>
      </c>
      <c r="Q1299" t="s">
        <v>414</v>
      </c>
      <c r="R1299" t="s">
        <v>546</v>
      </c>
      <c r="S1299" t="e">
        <f>VLOOKUP(B1299,中介结果明细表!$B$4:$E$6,8,FALSE)</f>
        <v>#N/A</v>
      </c>
    </row>
    <row r="1300" hidden="1" spans="1:19">
      <c r="A1300">
        <v>1235</v>
      </c>
      <c r="B1300" s="67">
        <v>34000000512</v>
      </c>
      <c r="C1300" t="s">
        <v>1274</v>
      </c>
      <c r="D1300" t="s">
        <v>1433</v>
      </c>
      <c r="E1300" t="s">
        <v>1274</v>
      </c>
      <c r="F1300" t="s">
        <v>542</v>
      </c>
      <c r="G1300" t="s">
        <v>630</v>
      </c>
      <c r="H1300">
        <v>1</v>
      </c>
      <c r="I1300" t="s">
        <v>411</v>
      </c>
      <c r="J1300">
        <v>3020507</v>
      </c>
      <c r="K1300" t="s">
        <v>433</v>
      </c>
      <c r="L1300">
        <v>304000</v>
      </c>
      <c r="M1300" t="s">
        <v>1255</v>
      </c>
      <c r="O1300" s="66">
        <v>27921</v>
      </c>
      <c r="P1300" s="66">
        <v>837.63</v>
      </c>
      <c r="Q1300" t="s">
        <v>414</v>
      </c>
      <c r="R1300" t="s">
        <v>546</v>
      </c>
      <c r="S1300" t="e">
        <f>VLOOKUP(B1300,中介结果明细表!$B$4:$E$6,8,FALSE)</f>
        <v>#N/A</v>
      </c>
    </row>
    <row r="1301" hidden="1" spans="1:19">
      <c r="A1301">
        <v>1235</v>
      </c>
      <c r="B1301" s="67">
        <v>34000000513</v>
      </c>
      <c r="C1301" t="s">
        <v>1354</v>
      </c>
      <c r="D1301" t="s">
        <v>1355</v>
      </c>
      <c r="E1301" t="s">
        <v>1354</v>
      </c>
      <c r="F1301" t="s">
        <v>542</v>
      </c>
      <c r="G1301" t="s">
        <v>1128</v>
      </c>
      <c r="H1301">
        <v>1</v>
      </c>
      <c r="I1301" t="s">
        <v>593</v>
      </c>
      <c r="J1301">
        <v>3020503</v>
      </c>
      <c r="K1301" t="s">
        <v>433</v>
      </c>
      <c r="L1301">
        <v>304000</v>
      </c>
      <c r="M1301" t="s">
        <v>1255</v>
      </c>
      <c r="O1301" s="66">
        <v>17000</v>
      </c>
      <c r="P1301" s="66">
        <v>510</v>
      </c>
      <c r="Q1301" t="s">
        <v>414</v>
      </c>
      <c r="R1301" t="s">
        <v>546</v>
      </c>
      <c r="S1301" t="e">
        <f>VLOOKUP(B1301,中介结果明细表!$B$4:$E$6,8,FALSE)</f>
        <v>#N/A</v>
      </c>
    </row>
    <row r="1302" spans="1:19">
      <c r="A1302">
        <v>1235</v>
      </c>
      <c r="B1302" s="67">
        <v>34000000514</v>
      </c>
      <c r="C1302" t="s">
        <v>1429</v>
      </c>
      <c r="D1302" t="s">
        <v>1509</v>
      </c>
      <c r="E1302" t="s">
        <v>1510</v>
      </c>
      <c r="F1302" t="s">
        <v>542</v>
      </c>
      <c r="G1302" t="s">
        <v>462</v>
      </c>
      <c r="H1302">
        <v>1</v>
      </c>
      <c r="I1302" t="s">
        <v>411</v>
      </c>
      <c r="J1302">
        <v>302020108</v>
      </c>
      <c r="K1302" t="s">
        <v>1432</v>
      </c>
      <c r="L1302">
        <v>304000</v>
      </c>
      <c r="M1302" t="s">
        <v>1255</v>
      </c>
      <c r="O1302" s="66">
        <v>18561.4</v>
      </c>
      <c r="P1302" s="66">
        <v>5915.34</v>
      </c>
      <c r="Q1302" t="s">
        <v>414</v>
      </c>
      <c r="R1302" t="s">
        <v>546</v>
      </c>
      <c r="S1302" t="e">
        <f>VLOOKUP(B1302,中介结果明细表!$B$4:$E$6,8,FALSE)</f>
        <v>#N/A</v>
      </c>
    </row>
    <row r="1303" hidden="1" spans="1:19">
      <c r="A1303">
        <v>1235</v>
      </c>
      <c r="B1303" s="67">
        <v>34000000515</v>
      </c>
      <c r="C1303" t="s">
        <v>1354</v>
      </c>
      <c r="D1303" t="s">
        <v>1547</v>
      </c>
      <c r="E1303" t="s">
        <v>1354</v>
      </c>
      <c r="F1303" t="s">
        <v>542</v>
      </c>
      <c r="G1303" t="s">
        <v>1548</v>
      </c>
      <c r="H1303">
        <v>1</v>
      </c>
      <c r="I1303" t="s">
        <v>593</v>
      </c>
      <c r="J1303">
        <v>302020105</v>
      </c>
      <c r="K1303" t="s">
        <v>1549</v>
      </c>
      <c r="L1303">
        <v>304000</v>
      </c>
      <c r="M1303" t="s">
        <v>1255</v>
      </c>
      <c r="O1303" s="66">
        <v>46480.17</v>
      </c>
      <c r="P1303" s="66">
        <v>16959.65</v>
      </c>
      <c r="Q1303" t="s">
        <v>414</v>
      </c>
      <c r="R1303" t="s">
        <v>546</v>
      </c>
      <c r="S1303" t="e">
        <f>VLOOKUP(B1303,中介结果明细表!$B$4:$E$6,8,FALSE)</f>
        <v>#N/A</v>
      </c>
    </row>
    <row r="1304" spans="1:19">
      <c r="A1304">
        <v>1235</v>
      </c>
      <c r="B1304" s="67">
        <v>34000000516</v>
      </c>
      <c r="C1304" t="s">
        <v>1262</v>
      </c>
      <c r="E1304" t="s">
        <v>1263</v>
      </c>
      <c r="F1304" t="s">
        <v>542</v>
      </c>
      <c r="G1304" t="s">
        <v>1264</v>
      </c>
      <c r="H1304">
        <v>1</v>
      </c>
      <c r="I1304" t="s">
        <v>411</v>
      </c>
      <c r="J1304">
        <v>302020108</v>
      </c>
      <c r="K1304" t="s">
        <v>433</v>
      </c>
      <c r="L1304">
        <v>304000</v>
      </c>
      <c r="M1304" t="s">
        <v>1255</v>
      </c>
      <c r="O1304" s="66">
        <v>239025.48</v>
      </c>
      <c r="P1304" s="66">
        <v>26159.71</v>
      </c>
      <c r="Q1304" t="s">
        <v>414</v>
      </c>
      <c r="R1304" t="s">
        <v>546</v>
      </c>
      <c r="S1304" t="e">
        <f>VLOOKUP(B1304,中介结果明细表!$B$4:$E$6,8,FALSE)</f>
        <v>#N/A</v>
      </c>
    </row>
    <row r="1305" hidden="1" spans="1:19">
      <c r="A1305">
        <v>1235</v>
      </c>
      <c r="B1305" s="67">
        <v>34000000517</v>
      </c>
      <c r="C1305" t="s">
        <v>252</v>
      </c>
      <c r="D1305" t="s">
        <v>1615</v>
      </c>
      <c r="E1305" t="s">
        <v>252</v>
      </c>
      <c r="F1305" t="s">
        <v>542</v>
      </c>
      <c r="G1305" t="s">
        <v>540</v>
      </c>
      <c r="H1305">
        <v>1</v>
      </c>
      <c r="I1305" t="s">
        <v>593</v>
      </c>
      <c r="J1305">
        <v>3020503</v>
      </c>
      <c r="K1305" t="s">
        <v>1728</v>
      </c>
      <c r="L1305">
        <v>304000</v>
      </c>
      <c r="M1305" t="s">
        <v>1255</v>
      </c>
      <c r="O1305" s="66">
        <v>218603.09</v>
      </c>
      <c r="P1305" s="66">
        <v>190835.29</v>
      </c>
      <c r="Q1305" t="s">
        <v>414</v>
      </c>
      <c r="R1305" t="s">
        <v>546</v>
      </c>
      <c r="S1305" t="e">
        <f>VLOOKUP(B1305,中介结果明细表!$B$4:$E$6,8,FALSE)</f>
        <v>#N/A</v>
      </c>
    </row>
    <row r="1306" hidden="1" spans="1:19">
      <c r="A1306">
        <v>1235</v>
      </c>
      <c r="B1306" s="67">
        <v>34000000518</v>
      </c>
      <c r="C1306" t="s">
        <v>1570</v>
      </c>
      <c r="D1306" t="s">
        <v>1572</v>
      </c>
      <c r="E1306" t="s">
        <v>1570</v>
      </c>
      <c r="F1306" t="s">
        <v>542</v>
      </c>
      <c r="G1306" t="s">
        <v>477</v>
      </c>
      <c r="H1306">
        <v>1</v>
      </c>
      <c r="I1306" t="s">
        <v>472</v>
      </c>
      <c r="J1306">
        <v>30202190101</v>
      </c>
      <c r="K1306" t="s">
        <v>433</v>
      </c>
      <c r="L1306">
        <v>304000</v>
      </c>
      <c r="M1306" t="s">
        <v>1255</v>
      </c>
      <c r="O1306" s="66">
        <v>80045.06</v>
      </c>
      <c r="P1306" s="66">
        <v>31055.74</v>
      </c>
      <c r="Q1306" t="s">
        <v>414</v>
      </c>
      <c r="R1306" t="s">
        <v>548</v>
      </c>
      <c r="S1306" t="e">
        <f>VLOOKUP(B1306,中介结果明细表!$B$4:$E$6,8,FALSE)</f>
        <v>#N/A</v>
      </c>
    </row>
    <row r="1307" hidden="1" spans="1:19">
      <c r="A1307">
        <v>1235</v>
      </c>
      <c r="B1307" s="67">
        <v>34000000519</v>
      </c>
      <c r="C1307" t="s">
        <v>1299</v>
      </c>
      <c r="D1307" t="s">
        <v>1309</v>
      </c>
      <c r="E1307" t="s">
        <v>1299</v>
      </c>
      <c r="F1307" t="s">
        <v>542</v>
      </c>
      <c r="G1307" t="s">
        <v>1310</v>
      </c>
      <c r="H1307">
        <v>1</v>
      </c>
      <c r="I1307" t="s">
        <v>593</v>
      </c>
      <c r="J1307">
        <v>3020501</v>
      </c>
      <c r="K1307" t="s">
        <v>433</v>
      </c>
      <c r="L1307">
        <v>304000</v>
      </c>
      <c r="M1307" t="s">
        <v>1255</v>
      </c>
      <c r="O1307" s="66">
        <v>280000</v>
      </c>
      <c r="P1307" s="66">
        <v>8400</v>
      </c>
      <c r="Q1307" t="s">
        <v>414</v>
      </c>
      <c r="R1307" t="s">
        <v>548</v>
      </c>
      <c r="S1307" t="e">
        <f>VLOOKUP(B1307,中介结果明细表!$B$4:$E$6,8,FALSE)</f>
        <v>#N/A</v>
      </c>
    </row>
    <row r="1308" hidden="1" spans="1:19">
      <c r="A1308">
        <v>1235</v>
      </c>
      <c r="B1308" s="67">
        <v>34000000520</v>
      </c>
      <c r="C1308" t="s">
        <v>1756</v>
      </c>
      <c r="D1308" t="s">
        <v>1784</v>
      </c>
      <c r="E1308" t="s">
        <v>1784</v>
      </c>
      <c r="F1308" t="s">
        <v>542</v>
      </c>
      <c r="G1308" t="s">
        <v>1759</v>
      </c>
      <c r="H1308">
        <v>1</v>
      </c>
      <c r="I1308" t="s">
        <v>593</v>
      </c>
      <c r="J1308">
        <v>3020503</v>
      </c>
      <c r="K1308" t="s">
        <v>1760</v>
      </c>
      <c r="L1308">
        <v>304000</v>
      </c>
      <c r="M1308" t="s">
        <v>1255</v>
      </c>
      <c r="O1308" s="66">
        <v>9234</v>
      </c>
      <c r="P1308" s="66">
        <v>7421.28</v>
      </c>
      <c r="Q1308" t="s">
        <v>414</v>
      </c>
      <c r="R1308" t="s">
        <v>550</v>
      </c>
      <c r="S1308" t="e">
        <f>VLOOKUP(B1308,中介结果明细表!$B$4:$E$6,8,FALSE)</f>
        <v>#N/A</v>
      </c>
    </row>
    <row r="1309" hidden="1" spans="1:19">
      <c r="A1309">
        <v>1235</v>
      </c>
      <c r="B1309" s="67">
        <v>34000000521</v>
      </c>
      <c r="C1309" t="s">
        <v>1006</v>
      </c>
      <c r="D1309" t="s">
        <v>1681</v>
      </c>
      <c r="E1309" t="s">
        <v>1681</v>
      </c>
      <c r="F1309" t="s">
        <v>542</v>
      </c>
      <c r="G1309" t="s">
        <v>1677</v>
      </c>
      <c r="H1309">
        <v>1</v>
      </c>
      <c r="I1309" t="s">
        <v>593</v>
      </c>
      <c r="J1309">
        <v>3020503</v>
      </c>
      <c r="K1309" t="s">
        <v>1682</v>
      </c>
      <c r="L1309">
        <v>304000</v>
      </c>
      <c r="M1309" t="s">
        <v>1255</v>
      </c>
      <c r="O1309" s="66">
        <v>30756</v>
      </c>
      <c r="P1309" s="66">
        <v>20456.41</v>
      </c>
      <c r="Q1309" t="s">
        <v>414</v>
      </c>
      <c r="R1309" t="s">
        <v>550</v>
      </c>
      <c r="S1309" t="e">
        <f>VLOOKUP(B1309,中介结果明细表!$B$4:$E$6,8,FALSE)</f>
        <v>#N/A</v>
      </c>
    </row>
    <row r="1310" hidden="1" spans="1:19">
      <c r="A1310">
        <v>1235</v>
      </c>
      <c r="B1310" s="67">
        <v>34000000522</v>
      </c>
      <c r="C1310" t="s">
        <v>1429</v>
      </c>
      <c r="D1310" t="s">
        <v>1579</v>
      </c>
      <c r="E1310" t="s">
        <v>1580</v>
      </c>
      <c r="F1310" t="s">
        <v>542</v>
      </c>
      <c r="G1310" t="s">
        <v>1581</v>
      </c>
      <c r="H1310">
        <v>1</v>
      </c>
      <c r="I1310" t="s">
        <v>411</v>
      </c>
      <c r="J1310">
        <v>302020108</v>
      </c>
      <c r="K1310" t="s">
        <v>1492</v>
      </c>
      <c r="L1310">
        <v>304000</v>
      </c>
      <c r="M1310" t="s">
        <v>1255</v>
      </c>
      <c r="O1310" s="66">
        <v>399967.7</v>
      </c>
      <c r="P1310" s="66">
        <v>159796.53</v>
      </c>
      <c r="Q1310" t="s">
        <v>414</v>
      </c>
      <c r="R1310" t="s">
        <v>550</v>
      </c>
      <c r="S1310" t="e">
        <f>VLOOKUP(B1310,中介结果明细表!$B$4:$E$6,8,FALSE)</f>
        <v>#N/A</v>
      </c>
    </row>
    <row r="1311" spans="1:19">
      <c r="A1311">
        <v>1235</v>
      </c>
      <c r="B1311" s="67">
        <v>34000000523</v>
      </c>
      <c r="C1311" t="s">
        <v>704</v>
      </c>
      <c r="D1311" t="s">
        <v>1353</v>
      </c>
      <c r="E1311" t="s">
        <v>704</v>
      </c>
      <c r="F1311" t="s">
        <v>542</v>
      </c>
      <c r="G1311" t="s">
        <v>462</v>
      </c>
      <c r="H1311">
        <v>1</v>
      </c>
      <c r="I1311" t="s">
        <v>593</v>
      </c>
      <c r="J1311">
        <v>3020503</v>
      </c>
      <c r="K1311" t="s">
        <v>433</v>
      </c>
      <c r="L1311">
        <v>304000</v>
      </c>
      <c r="M1311" t="s">
        <v>1255</v>
      </c>
      <c r="O1311" s="66">
        <v>23500</v>
      </c>
      <c r="P1311" s="66">
        <v>7489.44</v>
      </c>
      <c r="Q1311" t="s">
        <v>414</v>
      </c>
      <c r="R1311" t="s">
        <v>550</v>
      </c>
      <c r="S1311" t="e">
        <f>VLOOKUP(B1311,中介结果明细表!$B$4:$E$6,8,FALSE)</f>
        <v>#N/A</v>
      </c>
    </row>
    <row r="1312" hidden="1" spans="1:19">
      <c r="A1312">
        <v>1235</v>
      </c>
      <c r="B1312" s="67">
        <v>34000000524</v>
      </c>
      <c r="C1312" t="s">
        <v>1290</v>
      </c>
      <c r="D1312" t="s">
        <v>1291</v>
      </c>
      <c r="E1312" t="s">
        <v>1290</v>
      </c>
      <c r="F1312" t="s">
        <v>542</v>
      </c>
      <c r="G1312" t="s">
        <v>664</v>
      </c>
      <c r="H1312">
        <v>1</v>
      </c>
      <c r="I1312" t="s">
        <v>411</v>
      </c>
      <c r="J1312">
        <v>3020504</v>
      </c>
      <c r="K1312" t="s">
        <v>433</v>
      </c>
      <c r="L1312">
        <v>304000</v>
      </c>
      <c r="M1312" t="s">
        <v>1255</v>
      </c>
      <c r="O1312" s="66">
        <v>11450</v>
      </c>
      <c r="P1312" s="66">
        <v>2399.01</v>
      </c>
      <c r="Q1312" t="s">
        <v>434</v>
      </c>
      <c r="R1312" t="s">
        <v>550</v>
      </c>
      <c r="S1312" t="e">
        <f>VLOOKUP(B1312,中介结果明细表!$B$4:$E$6,8,FALSE)</f>
        <v>#N/A</v>
      </c>
    </row>
    <row r="1313" spans="1:19">
      <c r="A1313">
        <v>1235</v>
      </c>
      <c r="B1313" s="67">
        <v>34000000525</v>
      </c>
      <c r="C1313" t="s">
        <v>704</v>
      </c>
      <c r="E1313" t="s">
        <v>704</v>
      </c>
      <c r="F1313" t="s">
        <v>542</v>
      </c>
      <c r="G1313" t="s">
        <v>708</v>
      </c>
      <c r="H1313">
        <v>1</v>
      </c>
      <c r="I1313" t="s">
        <v>593</v>
      </c>
      <c r="J1313">
        <v>3020503</v>
      </c>
      <c r="K1313" t="s">
        <v>433</v>
      </c>
      <c r="L1313">
        <v>304000</v>
      </c>
      <c r="M1313" t="s">
        <v>1255</v>
      </c>
      <c r="O1313" s="66">
        <v>23500</v>
      </c>
      <c r="P1313" s="66">
        <v>9117.53</v>
      </c>
      <c r="Q1313" t="s">
        <v>414</v>
      </c>
      <c r="R1313" t="s">
        <v>550</v>
      </c>
      <c r="S1313" t="e">
        <f>VLOOKUP(B1313,中介结果明细表!$B$4:$E$6,8,FALSE)</f>
        <v>#N/A</v>
      </c>
    </row>
    <row r="1314" hidden="1" spans="1:19">
      <c r="A1314">
        <v>1235</v>
      </c>
      <c r="B1314" s="67">
        <v>34000000526</v>
      </c>
      <c r="C1314" t="s">
        <v>1679</v>
      </c>
      <c r="D1314" t="s">
        <v>1680</v>
      </c>
      <c r="E1314" t="s">
        <v>1680</v>
      </c>
      <c r="F1314" t="s">
        <v>542</v>
      </c>
      <c r="G1314" t="s">
        <v>499</v>
      </c>
      <c r="H1314">
        <v>1</v>
      </c>
      <c r="I1314" t="s">
        <v>593</v>
      </c>
      <c r="J1314">
        <v>3020505</v>
      </c>
      <c r="K1314" t="s">
        <v>1642</v>
      </c>
      <c r="L1314">
        <v>304000</v>
      </c>
      <c r="M1314" t="s">
        <v>1255</v>
      </c>
      <c r="O1314" s="66">
        <v>23186</v>
      </c>
      <c r="P1314" s="66">
        <v>15421.45</v>
      </c>
      <c r="Q1314" t="s">
        <v>414</v>
      </c>
      <c r="R1314" t="s">
        <v>546</v>
      </c>
      <c r="S1314" t="e">
        <f>VLOOKUP(B1314,中介结果明细表!$B$4:$E$6,8,FALSE)</f>
        <v>#N/A</v>
      </c>
    </row>
    <row r="1315" hidden="1" spans="1:19">
      <c r="A1315">
        <v>1235</v>
      </c>
      <c r="B1315" s="67">
        <v>34000000527</v>
      </c>
      <c r="C1315" t="s">
        <v>1290</v>
      </c>
      <c r="D1315" t="s">
        <v>1291</v>
      </c>
      <c r="E1315" t="s">
        <v>1290</v>
      </c>
      <c r="F1315" t="s">
        <v>542</v>
      </c>
      <c r="G1315" t="s">
        <v>1293</v>
      </c>
      <c r="H1315">
        <v>1</v>
      </c>
      <c r="I1315" t="s">
        <v>411</v>
      </c>
      <c r="J1315">
        <v>3020504</v>
      </c>
      <c r="K1315" t="s">
        <v>433</v>
      </c>
      <c r="L1315">
        <v>304000</v>
      </c>
      <c r="M1315" t="s">
        <v>1255</v>
      </c>
      <c r="O1315" s="66">
        <v>8547.01</v>
      </c>
      <c r="P1315" s="66">
        <v>256.41</v>
      </c>
      <c r="Q1315" t="s">
        <v>434</v>
      </c>
      <c r="R1315" t="s">
        <v>546</v>
      </c>
      <c r="S1315" t="e">
        <f>VLOOKUP(B1315,中介结果明细表!$B$4:$E$6,8,FALSE)</f>
        <v>#N/A</v>
      </c>
    </row>
    <row r="1316" spans="1:19">
      <c r="A1316">
        <v>1235</v>
      </c>
      <c r="B1316" s="67">
        <v>34000000528</v>
      </c>
      <c r="C1316" t="s">
        <v>1290</v>
      </c>
      <c r="D1316" t="s">
        <v>1291</v>
      </c>
      <c r="E1316" t="s">
        <v>1290</v>
      </c>
      <c r="F1316" t="s">
        <v>542</v>
      </c>
      <c r="G1316" t="s">
        <v>1293</v>
      </c>
      <c r="H1316">
        <v>1</v>
      </c>
      <c r="I1316" t="s">
        <v>593</v>
      </c>
      <c r="J1316">
        <v>302020106</v>
      </c>
      <c r="K1316" t="s">
        <v>1294</v>
      </c>
      <c r="L1316">
        <v>304000</v>
      </c>
      <c r="M1316" t="s">
        <v>1255</v>
      </c>
      <c r="O1316" s="66">
        <v>8547.01</v>
      </c>
      <c r="P1316" s="66">
        <v>256.41</v>
      </c>
      <c r="Q1316" t="s">
        <v>414</v>
      </c>
      <c r="R1316" t="s">
        <v>546</v>
      </c>
      <c r="S1316" t="e">
        <f>VLOOKUP(B1316,中介结果明细表!$B$4:$E$6,8,FALSE)</f>
        <v>#N/A</v>
      </c>
    </row>
    <row r="1317" hidden="1" spans="1:19">
      <c r="A1317">
        <v>1235</v>
      </c>
      <c r="B1317" s="67">
        <v>34000000529</v>
      </c>
      <c r="C1317" t="s">
        <v>1424</v>
      </c>
      <c r="D1317" t="s">
        <v>1426</v>
      </c>
      <c r="E1317" t="s">
        <v>1424</v>
      </c>
      <c r="F1317" t="s">
        <v>542</v>
      </c>
      <c r="G1317" t="s">
        <v>449</v>
      </c>
      <c r="H1317">
        <v>1</v>
      </c>
      <c r="I1317" t="s">
        <v>640</v>
      </c>
      <c r="J1317">
        <v>30202030101</v>
      </c>
      <c r="K1317" t="s">
        <v>433</v>
      </c>
      <c r="L1317">
        <v>304000</v>
      </c>
      <c r="M1317" t="s">
        <v>1255</v>
      </c>
      <c r="O1317" s="66">
        <v>59646.85</v>
      </c>
      <c r="P1317" s="66">
        <v>1789.41</v>
      </c>
      <c r="Q1317" t="s">
        <v>414</v>
      </c>
      <c r="R1317" t="s">
        <v>546</v>
      </c>
      <c r="S1317" t="e">
        <f>VLOOKUP(B1317,中介结果明细表!$B$4:$E$6,8,FALSE)</f>
        <v>#N/A</v>
      </c>
    </row>
    <row r="1318" spans="1:19">
      <c r="A1318">
        <v>1235</v>
      </c>
      <c r="B1318" s="67">
        <v>34000000530</v>
      </c>
      <c r="C1318" t="s">
        <v>704</v>
      </c>
      <c r="D1318" t="s">
        <v>1371</v>
      </c>
      <c r="E1318" t="s">
        <v>704</v>
      </c>
      <c r="F1318" t="s">
        <v>542</v>
      </c>
      <c r="G1318" t="s">
        <v>1370</v>
      </c>
      <c r="H1318">
        <v>1</v>
      </c>
      <c r="I1318" t="s">
        <v>593</v>
      </c>
      <c r="J1318">
        <v>3020503</v>
      </c>
      <c r="K1318" t="s">
        <v>433</v>
      </c>
      <c r="L1318">
        <v>304000</v>
      </c>
      <c r="M1318" t="s">
        <v>1255</v>
      </c>
      <c r="O1318" s="66">
        <v>13675.21</v>
      </c>
      <c r="P1318" s="66">
        <v>591.78</v>
      </c>
      <c r="Q1318" t="s">
        <v>414</v>
      </c>
      <c r="R1318" t="s">
        <v>546</v>
      </c>
      <c r="S1318" t="e">
        <f>VLOOKUP(B1318,中介结果明细表!$B$4:$E$6,8,FALSE)</f>
        <v>#N/A</v>
      </c>
    </row>
    <row r="1319" hidden="1" spans="1:19">
      <c r="A1319">
        <v>1235</v>
      </c>
      <c r="B1319" s="67">
        <v>34000000531</v>
      </c>
      <c r="C1319" t="s">
        <v>913</v>
      </c>
      <c r="D1319" t="s">
        <v>1569</v>
      </c>
      <c r="E1319" t="s">
        <v>913</v>
      </c>
      <c r="F1319" t="s">
        <v>542</v>
      </c>
      <c r="G1319" t="s">
        <v>720</v>
      </c>
      <c r="H1319">
        <v>1</v>
      </c>
      <c r="I1319" t="s">
        <v>593</v>
      </c>
      <c r="J1319">
        <v>302020104</v>
      </c>
      <c r="K1319" t="s">
        <v>1416</v>
      </c>
      <c r="L1319">
        <v>304000</v>
      </c>
      <c r="M1319" t="s">
        <v>1255</v>
      </c>
      <c r="O1319" s="66">
        <v>5660</v>
      </c>
      <c r="P1319" s="66">
        <v>2195.92</v>
      </c>
      <c r="Q1319" t="s">
        <v>414</v>
      </c>
      <c r="R1319" t="s">
        <v>546</v>
      </c>
      <c r="S1319" t="e">
        <f>VLOOKUP(B1319,中介结果明细表!$B$4:$E$6,8,FALSE)</f>
        <v>#N/A</v>
      </c>
    </row>
    <row r="1320" hidden="1" spans="1:19">
      <c r="A1320">
        <v>1235</v>
      </c>
      <c r="B1320" s="67">
        <v>34000000532</v>
      </c>
      <c r="C1320" t="s">
        <v>1262</v>
      </c>
      <c r="D1320" t="s">
        <v>1270</v>
      </c>
      <c r="E1320" t="s">
        <v>1263</v>
      </c>
      <c r="F1320" t="s">
        <v>542</v>
      </c>
      <c r="G1320" t="s">
        <v>1125</v>
      </c>
      <c r="H1320">
        <v>1</v>
      </c>
      <c r="I1320" t="s">
        <v>411</v>
      </c>
      <c r="J1320">
        <v>302020108</v>
      </c>
      <c r="K1320" t="s">
        <v>1254</v>
      </c>
      <c r="L1320">
        <v>304000</v>
      </c>
      <c r="M1320" t="s">
        <v>1255</v>
      </c>
      <c r="O1320" s="66">
        <v>52574.26</v>
      </c>
      <c r="P1320" s="66">
        <v>27579.07</v>
      </c>
      <c r="Q1320" t="s">
        <v>414</v>
      </c>
      <c r="R1320" t="s">
        <v>546</v>
      </c>
      <c r="S1320" t="e">
        <f>VLOOKUP(B1320,中介结果明细表!$B$4:$E$6,8,FALSE)</f>
        <v>#N/A</v>
      </c>
    </row>
    <row r="1321" hidden="1" spans="1:19">
      <c r="A1321">
        <v>1235</v>
      </c>
      <c r="B1321" s="67">
        <v>34000000533</v>
      </c>
      <c r="C1321" t="s">
        <v>1168</v>
      </c>
      <c r="D1321" t="s">
        <v>1763</v>
      </c>
      <c r="E1321" t="s">
        <v>1168</v>
      </c>
      <c r="F1321" t="s">
        <v>542</v>
      </c>
      <c r="G1321" t="s">
        <v>540</v>
      </c>
      <c r="H1321">
        <v>1</v>
      </c>
      <c r="I1321" t="s">
        <v>593</v>
      </c>
      <c r="J1321">
        <v>3020503</v>
      </c>
      <c r="K1321" t="s">
        <v>1764</v>
      </c>
      <c r="L1321">
        <v>304000</v>
      </c>
      <c r="M1321" t="s">
        <v>1255</v>
      </c>
      <c r="O1321" s="66">
        <v>188630.51</v>
      </c>
      <c r="P1321" s="66">
        <v>164669.94</v>
      </c>
      <c r="Q1321" t="s">
        <v>414</v>
      </c>
      <c r="R1321" t="s">
        <v>546</v>
      </c>
      <c r="S1321" t="e">
        <f>VLOOKUP(B1321,中介结果明细表!$B$4:$E$6,8,FALSE)</f>
        <v>#N/A</v>
      </c>
    </row>
    <row r="1322" hidden="1" spans="1:19">
      <c r="A1322">
        <v>1235</v>
      </c>
      <c r="B1322" s="67">
        <v>34000000534</v>
      </c>
      <c r="C1322" t="s">
        <v>1256</v>
      </c>
      <c r="D1322" t="s">
        <v>1785</v>
      </c>
      <c r="E1322" t="s">
        <v>1785</v>
      </c>
      <c r="F1322" t="s">
        <v>542</v>
      </c>
      <c r="G1322" t="s">
        <v>877</v>
      </c>
      <c r="H1322">
        <v>1</v>
      </c>
      <c r="I1322" t="s">
        <v>593</v>
      </c>
      <c r="J1322">
        <v>3020503</v>
      </c>
      <c r="K1322" t="s">
        <v>1734</v>
      </c>
      <c r="L1322">
        <v>304000</v>
      </c>
      <c r="M1322" t="s">
        <v>1255</v>
      </c>
      <c r="O1322" s="66">
        <v>7934</v>
      </c>
      <c r="P1322" s="66">
        <v>6376.48</v>
      </c>
      <c r="Q1322" t="s">
        <v>414</v>
      </c>
      <c r="R1322" t="s">
        <v>548</v>
      </c>
      <c r="S1322" t="e">
        <f>VLOOKUP(B1322,中介结果明细表!$B$4:$E$6,8,FALSE)</f>
        <v>#N/A</v>
      </c>
    </row>
    <row r="1323" hidden="1" spans="1:19">
      <c r="A1323">
        <v>1235</v>
      </c>
      <c r="B1323" s="67">
        <v>34000000535</v>
      </c>
      <c r="C1323" t="s">
        <v>704</v>
      </c>
      <c r="D1323" t="s">
        <v>1733</v>
      </c>
      <c r="E1323" t="s">
        <v>1733</v>
      </c>
      <c r="F1323" t="s">
        <v>542</v>
      </c>
      <c r="G1323" t="s">
        <v>877</v>
      </c>
      <c r="H1323">
        <v>1</v>
      </c>
      <c r="I1323" t="s">
        <v>593</v>
      </c>
      <c r="J1323">
        <v>3020503</v>
      </c>
      <c r="K1323" t="s">
        <v>1734</v>
      </c>
      <c r="L1323">
        <v>304000</v>
      </c>
      <c r="M1323" t="s">
        <v>1255</v>
      </c>
      <c r="O1323" s="66">
        <v>18210</v>
      </c>
      <c r="P1323" s="66">
        <v>14635.21</v>
      </c>
      <c r="Q1323" t="s">
        <v>414</v>
      </c>
      <c r="R1323" t="s">
        <v>548</v>
      </c>
      <c r="S1323" t="e">
        <f>VLOOKUP(B1323,中介结果明细表!$B$4:$E$6,8,FALSE)</f>
        <v>#N/A</v>
      </c>
    </row>
    <row r="1324" hidden="1" spans="1:19">
      <c r="A1324">
        <v>1235</v>
      </c>
      <c r="B1324" s="67">
        <v>34000000536</v>
      </c>
      <c r="C1324" t="s">
        <v>1424</v>
      </c>
      <c r="D1324" t="s">
        <v>1493</v>
      </c>
      <c r="E1324" t="s">
        <v>1424</v>
      </c>
      <c r="F1324" t="s">
        <v>542</v>
      </c>
      <c r="G1324" t="s">
        <v>1488</v>
      </c>
      <c r="H1324">
        <v>1</v>
      </c>
      <c r="I1324" t="s">
        <v>640</v>
      </c>
      <c r="J1324">
        <v>30202190101</v>
      </c>
      <c r="K1324" t="s">
        <v>433</v>
      </c>
      <c r="L1324">
        <v>304000</v>
      </c>
      <c r="M1324" t="s">
        <v>1255</v>
      </c>
      <c r="O1324" s="66">
        <v>225489.39</v>
      </c>
      <c r="P1324" s="66">
        <v>47244.43</v>
      </c>
      <c r="Q1324" t="s">
        <v>414</v>
      </c>
      <c r="R1324" t="s">
        <v>548</v>
      </c>
      <c r="S1324" t="e">
        <f>VLOOKUP(B1324,中介结果明细表!$B$4:$E$6,8,FALSE)</f>
        <v>#N/A</v>
      </c>
    </row>
    <row r="1325" hidden="1" spans="1:19">
      <c r="A1325">
        <v>1235</v>
      </c>
      <c r="B1325" s="67">
        <v>34000000537</v>
      </c>
      <c r="C1325" t="s">
        <v>252</v>
      </c>
      <c r="D1325" t="s">
        <v>1786</v>
      </c>
      <c r="E1325" t="s">
        <v>252</v>
      </c>
      <c r="F1325" t="s">
        <v>542</v>
      </c>
      <c r="G1325" t="s">
        <v>1562</v>
      </c>
      <c r="H1325">
        <v>1</v>
      </c>
      <c r="I1325" t="s">
        <v>593</v>
      </c>
      <c r="J1325">
        <v>3020503</v>
      </c>
      <c r="K1325" t="s">
        <v>433</v>
      </c>
      <c r="L1325">
        <v>304000</v>
      </c>
      <c r="M1325" t="s">
        <v>1255</v>
      </c>
      <c r="O1325" s="66">
        <v>39884.7</v>
      </c>
      <c r="P1325" s="66">
        <v>15474.2</v>
      </c>
      <c r="Q1325" t="s">
        <v>414</v>
      </c>
      <c r="R1325" t="s">
        <v>548</v>
      </c>
      <c r="S1325" t="e">
        <f>VLOOKUP(B1325,中介结果明细表!$B$4:$E$6,8,FALSE)</f>
        <v>#N/A</v>
      </c>
    </row>
    <row r="1326" hidden="1" spans="1:19">
      <c r="A1326">
        <v>1235</v>
      </c>
      <c r="B1326" s="67">
        <v>34000000538</v>
      </c>
      <c r="C1326" t="s">
        <v>1606</v>
      </c>
      <c r="D1326" t="s">
        <v>1659</v>
      </c>
      <c r="E1326" t="s">
        <v>1659</v>
      </c>
      <c r="F1326" t="s">
        <v>542</v>
      </c>
      <c r="G1326" t="s">
        <v>801</v>
      </c>
      <c r="H1326">
        <v>1</v>
      </c>
      <c r="I1326" t="s">
        <v>640</v>
      </c>
      <c r="J1326">
        <v>302022102</v>
      </c>
      <c r="K1326" t="s">
        <v>1660</v>
      </c>
      <c r="L1326">
        <v>304000</v>
      </c>
      <c r="M1326" t="s">
        <v>1255</v>
      </c>
      <c r="O1326" s="66">
        <v>57580.58</v>
      </c>
      <c r="P1326" s="66">
        <v>37965.49</v>
      </c>
      <c r="Q1326" t="s">
        <v>414</v>
      </c>
      <c r="R1326" t="s">
        <v>548</v>
      </c>
      <c r="S1326" t="e">
        <f>VLOOKUP(B1326,中介结果明细表!$B$4:$E$6,8,FALSE)</f>
        <v>#N/A</v>
      </c>
    </row>
    <row r="1327" spans="1:19">
      <c r="A1327">
        <v>1235</v>
      </c>
      <c r="B1327" s="67">
        <v>34000000539</v>
      </c>
      <c r="C1327" t="s">
        <v>1274</v>
      </c>
      <c r="D1327" t="s">
        <v>1281</v>
      </c>
      <c r="E1327" t="s">
        <v>1274</v>
      </c>
      <c r="F1327" t="s">
        <v>542</v>
      </c>
      <c r="G1327" t="s">
        <v>1131</v>
      </c>
      <c r="H1327">
        <v>1</v>
      </c>
      <c r="I1327" t="s">
        <v>411</v>
      </c>
      <c r="J1327">
        <v>3020507</v>
      </c>
      <c r="K1327" t="s">
        <v>433</v>
      </c>
      <c r="L1327">
        <v>304000</v>
      </c>
      <c r="M1327" t="s">
        <v>1255</v>
      </c>
      <c r="O1327" s="66">
        <v>64957.27</v>
      </c>
      <c r="P1327" s="66">
        <v>1948.72</v>
      </c>
      <c r="Q1327" t="s">
        <v>414</v>
      </c>
      <c r="R1327" t="s">
        <v>548</v>
      </c>
      <c r="S1327" t="e">
        <f>VLOOKUP(B1327,中介结果明细表!$B$4:$E$6,8,FALSE)</f>
        <v>#N/A</v>
      </c>
    </row>
    <row r="1328" spans="1:19">
      <c r="A1328">
        <v>1235</v>
      </c>
      <c r="B1328" s="67">
        <v>34000000540</v>
      </c>
      <c r="C1328" t="s">
        <v>704</v>
      </c>
      <c r="D1328" t="s">
        <v>1353</v>
      </c>
      <c r="E1328" t="s">
        <v>704</v>
      </c>
      <c r="F1328" t="s">
        <v>542</v>
      </c>
      <c r="G1328" t="s">
        <v>462</v>
      </c>
      <c r="H1328">
        <v>1</v>
      </c>
      <c r="I1328" t="s">
        <v>593</v>
      </c>
      <c r="J1328">
        <v>3020503</v>
      </c>
      <c r="K1328" t="s">
        <v>433</v>
      </c>
      <c r="L1328">
        <v>304000</v>
      </c>
      <c r="M1328" t="s">
        <v>1255</v>
      </c>
      <c r="O1328" s="66">
        <v>18800</v>
      </c>
      <c r="P1328" s="66">
        <v>5991.28</v>
      </c>
      <c r="Q1328" t="s">
        <v>414</v>
      </c>
      <c r="R1328" t="s">
        <v>548</v>
      </c>
      <c r="S1328" t="e">
        <f>VLOOKUP(B1328,中介结果明细表!$B$4:$E$6,8,FALSE)</f>
        <v>#N/A</v>
      </c>
    </row>
    <row r="1329" hidden="1" spans="1:19">
      <c r="A1329">
        <v>1235</v>
      </c>
      <c r="B1329" s="67">
        <v>34000000541</v>
      </c>
      <c r="C1329" t="s">
        <v>1424</v>
      </c>
      <c r="D1329" t="s">
        <v>1444</v>
      </c>
      <c r="E1329" t="s">
        <v>1424</v>
      </c>
      <c r="F1329" t="s">
        <v>542</v>
      </c>
      <c r="G1329" t="s">
        <v>639</v>
      </c>
      <c r="H1329">
        <v>1</v>
      </c>
      <c r="I1329" t="s">
        <v>640</v>
      </c>
      <c r="J1329">
        <v>30202190101</v>
      </c>
      <c r="K1329" t="s">
        <v>433</v>
      </c>
      <c r="L1329">
        <v>304000</v>
      </c>
      <c r="M1329" t="s">
        <v>1255</v>
      </c>
      <c r="O1329" s="66">
        <v>341311.73</v>
      </c>
      <c r="P1329" s="66">
        <v>60341.3</v>
      </c>
      <c r="Q1329" t="s">
        <v>414</v>
      </c>
      <c r="R1329" t="s">
        <v>548</v>
      </c>
      <c r="S1329" t="e">
        <f>VLOOKUP(B1329,中介结果明细表!$B$4:$E$6,8,FALSE)</f>
        <v>#N/A</v>
      </c>
    </row>
    <row r="1330" hidden="1" spans="1:19">
      <c r="A1330">
        <v>1235</v>
      </c>
      <c r="B1330" s="67">
        <v>34000000542</v>
      </c>
      <c r="C1330" t="s">
        <v>1502</v>
      </c>
      <c r="E1330" t="s">
        <v>1502</v>
      </c>
      <c r="F1330" t="s">
        <v>542</v>
      </c>
      <c r="G1330" t="s">
        <v>1503</v>
      </c>
      <c r="H1330">
        <v>1</v>
      </c>
      <c r="I1330" t="s">
        <v>640</v>
      </c>
      <c r="J1330">
        <v>30202190101</v>
      </c>
      <c r="K1330" t="s">
        <v>433</v>
      </c>
      <c r="L1330">
        <v>304000</v>
      </c>
      <c r="M1330" t="s">
        <v>1255</v>
      </c>
      <c r="O1330" s="66">
        <v>780617.85</v>
      </c>
      <c r="P1330" s="66">
        <v>244268.25</v>
      </c>
      <c r="Q1330" t="s">
        <v>414</v>
      </c>
      <c r="R1330" t="s">
        <v>548</v>
      </c>
      <c r="S1330" t="e">
        <f>VLOOKUP(B1330,中介结果明细表!$B$4:$E$6,8,FALSE)</f>
        <v>#N/A</v>
      </c>
    </row>
    <row r="1331" hidden="1" spans="1:19">
      <c r="A1331">
        <v>1235</v>
      </c>
      <c r="B1331" s="67">
        <v>34000000543</v>
      </c>
      <c r="C1331" t="s">
        <v>1424</v>
      </c>
      <c r="D1331" t="s">
        <v>1493</v>
      </c>
      <c r="E1331" t="s">
        <v>1424</v>
      </c>
      <c r="F1331" t="s">
        <v>542</v>
      </c>
      <c r="G1331" t="s">
        <v>1488</v>
      </c>
      <c r="H1331">
        <v>1</v>
      </c>
      <c r="I1331" t="s">
        <v>640</v>
      </c>
      <c r="J1331">
        <v>30202190101</v>
      </c>
      <c r="K1331" t="s">
        <v>433</v>
      </c>
      <c r="L1331">
        <v>304000</v>
      </c>
      <c r="M1331" t="s">
        <v>1255</v>
      </c>
      <c r="O1331" s="66">
        <v>106005.56</v>
      </c>
      <c r="P1331" s="66">
        <v>22209.92</v>
      </c>
      <c r="Q1331" t="s">
        <v>414</v>
      </c>
      <c r="R1331" t="s">
        <v>548</v>
      </c>
      <c r="S1331" t="e">
        <f>VLOOKUP(B1331,中介结果明细表!$B$4:$E$6,8,FALSE)</f>
        <v>#N/A</v>
      </c>
    </row>
    <row r="1332" hidden="1" spans="1:19">
      <c r="A1332">
        <v>1235</v>
      </c>
      <c r="B1332" s="67">
        <v>34000000544</v>
      </c>
      <c r="C1332" t="s">
        <v>1747</v>
      </c>
      <c r="D1332" t="s">
        <v>1748</v>
      </c>
      <c r="E1332" t="s">
        <v>1748</v>
      </c>
      <c r="F1332" t="s">
        <v>542</v>
      </c>
      <c r="G1332" t="s">
        <v>1743</v>
      </c>
      <c r="H1332">
        <v>1</v>
      </c>
      <c r="I1332" t="s">
        <v>593</v>
      </c>
      <c r="J1332">
        <v>3020501</v>
      </c>
      <c r="K1332" t="s">
        <v>900</v>
      </c>
      <c r="L1332">
        <v>304000</v>
      </c>
      <c r="M1332" t="s">
        <v>1255</v>
      </c>
      <c r="O1332" s="66">
        <v>16202</v>
      </c>
      <c r="P1332" s="66">
        <v>13021.39</v>
      </c>
      <c r="Q1332" t="s">
        <v>414</v>
      </c>
      <c r="R1332" t="s">
        <v>548</v>
      </c>
      <c r="S1332" t="e">
        <f>VLOOKUP(B1332,中介结果明细表!$B$4:$E$6,8,FALSE)</f>
        <v>#N/A</v>
      </c>
    </row>
    <row r="1333" hidden="1" spans="1:19">
      <c r="A1333">
        <v>1235</v>
      </c>
      <c r="B1333" s="67">
        <v>34000000545</v>
      </c>
      <c r="C1333" t="s">
        <v>1570</v>
      </c>
      <c r="D1333" t="s">
        <v>1573</v>
      </c>
      <c r="E1333" t="s">
        <v>1570</v>
      </c>
      <c r="F1333" t="s">
        <v>542</v>
      </c>
      <c r="G1333" t="s">
        <v>477</v>
      </c>
      <c r="H1333">
        <v>1</v>
      </c>
      <c r="I1333" t="s">
        <v>472</v>
      </c>
      <c r="J1333">
        <v>30202190101</v>
      </c>
      <c r="K1333" t="s">
        <v>433</v>
      </c>
      <c r="L1333">
        <v>304000</v>
      </c>
      <c r="M1333" t="s">
        <v>1255</v>
      </c>
      <c r="O1333" s="66">
        <v>121777.55</v>
      </c>
      <c r="P1333" s="66">
        <v>47246.83</v>
      </c>
      <c r="Q1333" t="s">
        <v>414</v>
      </c>
      <c r="R1333" t="s">
        <v>548</v>
      </c>
      <c r="S1333" t="e">
        <f>VLOOKUP(B1333,中介结果明细表!$B$4:$E$6,8,FALSE)</f>
        <v>#N/A</v>
      </c>
    </row>
    <row r="1334" hidden="1" spans="1:19">
      <c r="A1334">
        <v>1235</v>
      </c>
      <c r="B1334" s="67">
        <v>34000000546</v>
      </c>
      <c r="C1334" t="s">
        <v>704</v>
      </c>
      <c r="D1334" t="s">
        <v>1733</v>
      </c>
      <c r="E1334" t="s">
        <v>1733</v>
      </c>
      <c r="F1334" t="s">
        <v>542</v>
      </c>
      <c r="G1334" t="s">
        <v>877</v>
      </c>
      <c r="H1334">
        <v>1</v>
      </c>
      <c r="I1334" t="s">
        <v>593</v>
      </c>
      <c r="J1334">
        <v>3020503</v>
      </c>
      <c r="K1334" t="s">
        <v>1734</v>
      </c>
      <c r="L1334">
        <v>304000</v>
      </c>
      <c r="M1334" t="s">
        <v>1255</v>
      </c>
      <c r="O1334" s="66">
        <v>18210</v>
      </c>
      <c r="P1334" s="66">
        <v>14635.21</v>
      </c>
      <c r="Q1334" t="s">
        <v>414</v>
      </c>
      <c r="R1334" t="s">
        <v>548</v>
      </c>
      <c r="S1334" t="e">
        <f>VLOOKUP(B1334,中介结果明细表!$B$4:$E$6,8,FALSE)</f>
        <v>#N/A</v>
      </c>
    </row>
    <row r="1335" hidden="1" spans="1:19">
      <c r="A1335">
        <v>1235</v>
      </c>
      <c r="B1335" s="67">
        <v>34000000547</v>
      </c>
      <c r="C1335" t="s">
        <v>1354</v>
      </c>
      <c r="D1335" t="s">
        <v>1563</v>
      </c>
      <c r="E1335" t="s">
        <v>1354</v>
      </c>
      <c r="F1335" t="s">
        <v>542</v>
      </c>
      <c r="G1335" t="s">
        <v>1562</v>
      </c>
      <c r="H1335">
        <v>1</v>
      </c>
      <c r="I1335" t="s">
        <v>593</v>
      </c>
      <c r="J1335">
        <v>3020503</v>
      </c>
      <c r="K1335" t="s">
        <v>433</v>
      </c>
      <c r="L1335">
        <v>304000</v>
      </c>
      <c r="M1335" t="s">
        <v>1255</v>
      </c>
      <c r="O1335" s="66">
        <v>39884.7</v>
      </c>
      <c r="P1335" s="66">
        <v>15474.2</v>
      </c>
      <c r="Q1335" t="s">
        <v>414</v>
      </c>
      <c r="R1335" t="s">
        <v>548</v>
      </c>
      <c r="S1335" t="e">
        <f>VLOOKUP(B1335,中介结果明细表!$B$4:$E$6,8,FALSE)</f>
        <v>#N/A</v>
      </c>
    </row>
    <row r="1336" hidden="1" spans="1:19">
      <c r="A1336">
        <v>1235</v>
      </c>
      <c r="B1336" s="67">
        <v>34000000548</v>
      </c>
      <c r="C1336" t="s">
        <v>1564</v>
      </c>
      <c r="D1336" t="s">
        <v>1565</v>
      </c>
      <c r="E1336" t="s">
        <v>1564</v>
      </c>
      <c r="F1336" t="s">
        <v>542</v>
      </c>
      <c r="G1336" t="s">
        <v>1562</v>
      </c>
      <c r="H1336">
        <v>1</v>
      </c>
      <c r="I1336" t="s">
        <v>472</v>
      </c>
      <c r="J1336">
        <v>3020503</v>
      </c>
      <c r="K1336" t="s">
        <v>433</v>
      </c>
      <c r="L1336">
        <v>304000</v>
      </c>
      <c r="M1336" t="s">
        <v>1255</v>
      </c>
      <c r="O1336" s="66">
        <v>39884.77</v>
      </c>
      <c r="P1336" s="66">
        <v>15474.22</v>
      </c>
      <c r="Q1336" t="s">
        <v>414</v>
      </c>
      <c r="R1336" t="s">
        <v>548</v>
      </c>
      <c r="S1336" t="e">
        <f>VLOOKUP(B1336,中介结果明细表!$B$4:$E$6,8,FALSE)</f>
        <v>#N/A</v>
      </c>
    </row>
    <row r="1337" hidden="1" spans="1:19">
      <c r="A1337">
        <v>1235</v>
      </c>
      <c r="B1337" s="67">
        <v>34000000549</v>
      </c>
      <c r="C1337" t="s">
        <v>1772</v>
      </c>
      <c r="D1337" t="s">
        <v>1773</v>
      </c>
      <c r="E1337" t="s">
        <v>1773</v>
      </c>
      <c r="F1337" t="s">
        <v>542</v>
      </c>
      <c r="G1337" t="s">
        <v>1774</v>
      </c>
      <c r="H1337">
        <v>1</v>
      </c>
      <c r="I1337" t="s">
        <v>443</v>
      </c>
      <c r="J1337">
        <v>302041215</v>
      </c>
      <c r="K1337" t="s">
        <v>1760</v>
      </c>
      <c r="L1337">
        <v>304000</v>
      </c>
      <c r="M1337" t="s">
        <v>1255</v>
      </c>
      <c r="O1337" s="66">
        <v>80637</v>
      </c>
      <c r="P1337" s="66">
        <v>73575.66</v>
      </c>
      <c r="Q1337" t="s">
        <v>414</v>
      </c>
      <c r="R1337" t="s">
        <v>933</v>
      </c>
      <c r="S1337" t="e">
        <f>VLOOKUP(B1337,中介结果明细表!$B$4:$E$6,8,FALSE)</f>
        <v>#N/A</v>
      </c>
    </row>
    <row r="1338" hidden="1" spans="1:19">
      <c r="A1338">
        <v>1235</v>
      </c>
      <c r="B1338" s="67">
        <v>34000000550</v>
      </c>
      <c r="C1338" t="s">
        <v>1752</v>
      </c>
      <c r="D1338" t="s">
        <v>1753</v>
      </c>
      <c r="E1338" t="s">
        <v>1753</v>
      </c>
      <c r="F1338" t="s">
        <v>542</v>
      </c>
      <c r="G1338" t="s">
        <v>1750</v>
      </c>
      <c r="H1338">
        <v>1</v>
      </c>
      <c r="I1338" t="s">
        <v>593</v>
      </c>
      <c r="J1338">
        <v>3020503</v>
      </c>
      <c r="K1338" t="s">
        <v>1725</v>
      </c>
      <c r="L1338">
        <v>304000</v>
      </c>
      <c r="M1338" t="s">
        <v>1255</v>
      </c>
      <c r="O1338" s="66">
        <v>1793.48</v>
      </c>
      <c r="P1338" s="66">
        <v>1441.4</v>
      </c>
      <c r="Q1338" t="s">
        <v>414</v>
      </c>
      <c r="R1338" t="s">
        <v>933</v>
      </c>
      <c r="S1338" t="e">
        <f>VLOOKUP(B1338,中介结果明细表!$B$4:$E$6,8,FALSE)</f>
        <v>#N/A</v>
      </c>
    </row>
    <row r="1339" spans="1:19">
      <c r="A1339">
        <v>1235</v>
      </c>
      <c r="B1339" s="67">
        <v>34000000551</v>
      </c>
      <c r="C1339" t="s">
        <v>704</v>
      </c>
      <c r="D1339" t="s">
        <v>1472</v>
      </c>
      <c r="E1339" t="s">
        <v>704</v>
      </c>
      <c r="F1339" t="s">
        <v>542</v>
      </c>
      <c r="G1339" t="s">
        <v>1473</v>
      </c>
      <c r="H1339">
        <v>1</v>
      </c>
      <c r="I1339" t="s">
        <v>593</v>
      </c>
      <c r="J1339">
        <v>3020503</v>
      </c>
      <c r="K1339" t="s">
        <v>433</v>
      </c>
      <c r="L1339">
        <v>304000</v>
      </c>
      <c r="M1339" t="s">
        <v>1255</v>
      </c>
      <c r="O1339" s="66">
        <v>23500</v>
      </c>
      <c r="P1339" s="66">
        <v>5671.32</v>
      </c>
      <c r="Q1339" t="s">
        <v>414</v>
      </c>
      <c r="R1339" t="s">
        <v>549</v>
      </c>
      <c r="S1339" t="e">
        <f>VLOOKUP(B1339,中介结果明细表!$B$4:$E$6,8,FALSE)</f>
        <v>#N/A</v>
      </c>
    </row>
    <row r="1340" hidden="1" spans="1:19">
      <c r="A1340">
        <v>1235</v>
      </c>
      <c r="B1340" s="67">
        <v>34000000552</v>
      </c>
      <c r="C1340" t="s">
        <v>1274</v>
      </c>
      <c r="D1340" t="s">
        <v>1281</v>
      </c>
      <c r="E1340" t="s">
        <v>1274</v>
      </c>
      <c r="F1340" t="s">
        <v>542</v>
      </c>
      <c r="G1340" t="s">
        <v>1283</v>
      </c>
      <c r="H1340">
        <v>1</v>
      </c>
      <c r="I1340" t="s">
        <v>411</v>
      </c>
      <c r="J1340">
        <v>3020507</v>
      </c>
      <c r="K1340" t="s">
        <v>433</v>
      </c>
      <c r="L1340">
        <v>304000</v>
      </c>
      <c r="M1340" t="s">
        <v>1255</v>
      </c>
      <c r="O1340" s="66">
        <v>99800</v>
      </c>
      <c r="P1340" s="66">
        <v>2994</v>
      </c>
      <c r="Q1340" t="s">
        <v>434</v>
      </c>
      <c r="R1340" t="s">
        <v>549</v>
      </c>
      <c r="S1340" t="e">
        <f>VLOOKUP(B1340,中介结果明细表!$B$4:$E$6,8,FALSE)</f>
        <v>#N/A</v>
      </c>
    </row>
    <row r="1341" spans="1:19">
      <c r="A1341">
        <v>1235</v>
      </c>
      <c r="B1341" s="67">
        <v>34000000553</v>
      </c>
      <c r="C1341" t="s">
        <v>1299</v>
      </c>
      <c r="D1341" t="s">
        <v>1316</v>
      </c>
      <c r="E1341" t="s">
        <v>1299</v>
      </c>
      <c r="F1341" t="s">
        <v>542</v>
      </c>
      <c r="G1341" t="s">
        <v>431</v>
      </c>
      <c r="H1341">
        <v>1</v>
      </c>
      <c r="I1341" t="s">
        <v>593</v>
      </c>
      <c r="J1341">
        <v>3020501</v>
      </c>
      <c r="K1341" t="s">
        <v>433</v>
      </c>
      <c r="L1341">
        <v>304000</v>
      </c>
      <c r="M1341" t="s">
        <v>1255</v>
      </c>
      <c r="O1341" s="66">
        <v>80629.3</v>
      </c>
      <c r="P1341" s="66">
        <v>2418.88</v>
      </c>
      <c r="Q1341" t="s">
        <v>414</v>
      </c>
      <c r="R1341" t="s">
        <v>549</v>
      </c>
      <c r="S1341" t="e">
        <f>VLOOKUP(B1341,中介结果明细表!$B$4:$E$6,8,FALSE)</f>
        <v>#N/A</v>
      </c>
    </row>
    <row r="1342" spans="1:19">
      <c r="A1342">
        <v>1235</v>
      </c>
      <c r="B1342" s="67">
        <v>34000000554</v>
      </c>
      <c r="C1342" t="s">
        <v>1441</v>
      </c>
      <c r="D1342" t="s">
        <v>1442</v>
      </c>
      <c r="E1342" t="s">
        <v>1441</v>
      </c>
      <c r="F1342" t="s">
        <v>542</v>
      </c>
      <c r="G1342" t="s">
        <v>639</v>
      </c>
      <c r="H1342">
        <v>1</v>
      </c>
      <c r="I1342" t="s">
        <v>593</v>
      </c>
      <c r="J1342">
        <v>3020501</v>
      </c>
      <c r="K1342" t="s">
        <v>433</v>
      </c>
      <c r="L1342">
        <v>304000</v>
      </c>
      <c r="M1342" t="s">
        <v>1255</v>
      </c>
      <c r="O1342" s="66">
        <v>20300</v>
      </c>
      <c r="P1342" s="66">
        <v>3877.74</v>
      </c>
      <c r="Q1342" t="s">
        <v>414</v>
      </c>
      <c r="R1342" t="s">
        <v>543</v>
      </c>
      <c r="S1342" t="e">
        <f>VLOOKUP(B1342,中介结果明细表!$B$4:$E$6,8,FALSE)</f>
        <v>#N/A</v>
      </c>
    </row>
    <row r="1343" hidden="1" spans="1:19">
      <c r="A1343">
        <v>1235</v>
      </c>
      <c r="B1343" s="67">
        <v>34000000555</v>
      </c>
      <c r="C1343" t="s">
        <v>1278</v>
      </c>
      <c r="D1343" t="s">
        <v>735</v>
      </c>
      <c r="E1343" t="s">
        <v>1278</v>
      </c>
      <c r="F1343" t="s">
        <v>542</v>
      </c>
      <c r="G1343" t="s">
        <v>1365</v>
      </c>
      <c r="H1343">
        <v>1</v>
      </c>
      <c r="I1343" t="s">
        <v>411</v>
      </c>
      <c r="J1343">
        <v>3020501</v>
      </c>
      <c r="K1343" t="s">
        <v>1366</v>
      </c>
      <c r="L1343">
        <v>304000</v>
      </c>
      <c r="M1343" t="s">
        <v>1255</v>
      </c>
      <c r="O1343" s="66">
        <v>82905.98</v>
      </c>
      <c r="P1343" s="66">
        <v>2487.18</v>
      </c>
      <c r="Q1343" t="s">
        <v>414</v>
      </c>
      <c r="R1343" t="s">
        <v>544</v>
      </c>
      <c r="S1343" t="e">
        <f>VLOOKUP(B1343,中介结果明细表!$B$4:$E$6,8,FALSE)</f>
        <v>#N/A</v>
      </c>
    </row>
    <row r="1344" spans="1:19">
      <c r="A1344">
        <v>1235</v>
      </c>
      <c r="B1344" s="67">
        <v>34000000556</v>
      </c>
      <c r="C1344" t="s">
        <v>1577</v>
      </c>
      <c r="D1344" t="s">
        <v>1578</v>
      </c>
      <c r="E1344" t="s">
        <v>1577</v>
      </c>
      <c r="F1344" t="s">
        <v>542</v>
      </c>
      <c r="G1344" t="s">
        <v>1575</v>
      </c>
      <c r="H1344">
        <v>1</v>
      </c>
      <c r="I1344" t="s">
        <v>472</v>
      </c>
      <c r="J1344">
        <v>302030121</v>
      </c>
      <c r="K1344" t="s">
        <v>433</v>
      </c>
      <c r="L1344">
        <v>304000</v>
      </c>
      <c r="M1344" t="s">
        <v>1255</v>
      </c>
      <c r="O1344" s="66">
        <v>88000</v>
      </c>
      <c r="P1344" s="66">
        <v>34141.76</v>
      </c>
      <c r="Q1344" t="s">
        <v>414</v>
      </c>
      <c r="R1344" t="s">
        <v>544</v>
      </c>
      <c r="S1344" t="e">
        <f>VLOOKUP(B1344,中介结果明细表!$B$4:$E$6,8,FALSE)</f>
        <v>#N/A</v>
      </c>
    </row>
    <row r="1345" hidden="1" spans="1:19">
      <c r="A1345">
        <v>1235</v>
      </c>
      <c r="B1345" s="67">
        <v>34000000557</v>
      </c>
      <c r="C1345" t="s">
        <v>1299</v>
      </c>
      <c r="D1345" t="s">
        <v>1309</v>
      </c>
      <c r="E1345" t="s">
        <v>1299</v>
      </c>
      <c r="F1345" t="s">
        <v>542</v>
      </c>
      <c r="G1345" t="s">
        <v>1310</v>
      </c>
      <c r="H1345">
        <v>1</v>
      </c>
      <c r="I1345" t="s">
        <v>593</v>
      </c>
      <c r="J1345">
        <v>3020501</v>
      </c>
      <c r="K1345" t="s">
        <v>433</v>
      </c>
      <c r="L1345">
        <v>304000</v>
      </c>
      <c r="M1345" t="s">
        <v>1255</v>
      </c>
      <c r="O1345" s="66">
        <v>280000</v>
      </c>
      <c r="P1345" s="66">
        <v>8400</v>
      </c>
      <c r="Q1345" t="s">
        <v>414</v>
      </c>
      <c r="R1345" t="s">
        <v>544</v>
      </c>
      <c r="S1345" t="e">
        <f>VLOOKUP(B1345,中介结果明细表!$B$4:$E$6,8,FALSE)</f>
        <v>#N/A</v>
      </c>
    </row>
    <row r="1346" hidden="1" spans="1:19">
      <c r="A1346">
        <v>1235</v>
      </c>
      <c r="B1346" s="67">
        <v>34000000558</v>
      </c>
      <c r="C1346" t="s">
        <v>1299</v>
      </c>
      <c r="D1346" t="s">
        <v>1411</v>
      </c>
      <c r="E1346" t="s">
        <v>1299</v>
      </c>
      <c r="F1346" t="s">
        <v>542</v>
      </c>
      <c r="G1346" t="s">
        <v>622</v>
      </c>
      <c r="H1346">
        <v>1</v>
      </c>
      <c r="I1346" t="s">
        <v>593</v>
      </c>
      <c r="J1346">
        <v>3020501</v>
      </c>
      <c r="K1346" t="s">
        <v>433</v>
      </c>
      <c r="L1346">
        <v>304000</v>
      </c>
      <c r="M1346" t="s">
        <v>1255</v>
      </c>
      <c r="O1346" s="66">
        <v>248115.38</v>
      </c>
      <c r="P1346" s="66">
        <v>7443.46</v>
      </c>
      <c r="Q1346" t="s">
        <v>414</v>
      </c>
      <c r="R1346" t="s">
        <v>544</v>
      </c>
      <c r="S1346" t="e">
        <f>VLOOKUP(B1346,中介结果明细表!$B$4:$E$6,8,FALSE)</f>
        <v>#N/A</v>
      </c>
    </row>
    <row r="1347" hidden="1" spans="1:19">
      <c r="A1347">
        <v>1235</v>
      </c>
      <c r="B1347" s="67">
        <v>34000000559</v>
      </c>
      <c r="C1347" t="s">
        <v>1429</v>
      </c>
      <c r="D1347" t="s">
        <v>1729</v>
      </c>
      <c r="E1347" t="s">
        <v>1729</v>
      </c>
      <c r="F1347" t="s">
        <v>542</v>
      </c>
      <c r="G1347" t="s">
        <v>1731</v>
      </c>
      <c r="H1347">
        <v>1</v>
      </c>
      <c r="I1347" t="s">
        <v>411</v>
      </c>
      <c r="J1347">
        <v>302020108</v>
      </c>
      <c r="K1347" t="s">
        <v>1269</v>
      </c>
      <c r="L1347">
        <v>304000</v>
      </c>
      <c r="M1347" t="s">
        <v>1255</v>
      </c>
      <c r="O1347" s="66">
        <v>61000</v>
      </c>
      <c r="P1347" s="66">
        <v>1830</v>
      </c>
      <c r="Q1347" t="s">
        <v>414</v>
      </c>
      <c r="R1347" t="s">
        <v>544</v>
      </c>
      <c r="S1347" t="e">
        <f>VLOOKUP(B1347,中介结果明细表!$B$4:$E$6,8,FALSE)</f>
        <v>#N/A</v>
      </c>
    </row>
    <row r="1348" hidden="1" spans="1:19">
      <c r="A1348">
        <v>1235</v>
      </c>
      <c r="B1348" s="67">
        <v>34000000560</v>
      </c>
      <c r="C1348" t="s">
        <v>704</v>
      </c>
      <c r="D1348" t="s">
        <v>1693</v>
      </c>
      <c r="E1348" t="s">
        <v>1693</v>
      </c>
      <c r="F1348" t="s">
        <v>542</v>
      </c>
      <c r="G1348" t="s">
        <v>1694</v>
      </c>
      <c r="H1348">
        <v>1</v>
      </c>
      <c r="I1348" t="s">
        <v>593</v>
      </c>
      <c r="J1348">
        <v>3020503</v>
      </c>
      <c r="K1348" t="s">
        <v>817</v>
      </c>
      <c r="L1348">
        <v>304000</v>
      </c>
      <c r="M1348" t="s">
        <v>1255</v>
      </c>
      <c r="O1348" s="66">
        <v>15813.41</v>
      </c>
      <c r="P1348" s="66">
        <v>11339.54</v>
      </c>
      <c r="Q1348" t="s">
        <v>414</v>
      </c>
      <c r="R1348" t="s">
        <v>544</v>
      </c>
      <c r="S1348" t="e">
        <f>VLOOKUP(B1348,中介结果明细表!$B$4:$E$6,8,FALSE)</f>
        <v>#N/A</v>
      </c>
    </row>
    <row r="1349" hidden="1" spans="1:19">
      <c r="A1349">
        <v>1235</v>
      </c>
      <c r="B1349" s="67">
        <v>34000000561</v>
      </c>
      <c r="C1349" t="s">
        <v>1250</v>
      </c>
      <c r="D1349" t="s">
        <v>1251</v>
      </c>
      <c r="E1349" t="s">
        <v>1252</v>
      </c>
      <c r="F1349" t="s">
        <v>542</v>
      </c>
      <c r="G1349" t="s">
        <v>1253</v>
      </c>
      <c r="H1349">
        <v>1</v>
      </c>
      <c r="I1349" t="s">
        <v>411</v>
      </c>
      <c r="J1349">
        <v>302020108</v>
      </c>
      <c r="K1349" t="s">
        <v>1254</v>
      </c>
      <c r="L1349">
        <v>304000</v>
      </c>
      <c r="M1349" t="s">
        <v>1255</v>
      </c>
      <c r="O1349" s="66">
        <v>4073.29</v>
      </c>
      <c r="P1349" s="66">
        <v>122.2</v>
      </c>
      <c r="Q1349" t="s">
        <v>414</v>
      </c>
      <c r="R1349" t="s">
        <v>544</v>
      </c>
      <c r="S1349" t="e">
        <f>VLOOKUP(B1349,中介结果明细表!$B$4:$E$6,8,FALSE)</f>
        <v>#N/A</v>
      </c>
    </row>
    <row r="1350" hidden="1" spans="1:19">
      <c r="A1350">
        <v>1235</v>
      </c>
      <c r="B1350" s="67">
        <v>34000000562</v>
      </c>
      <c r="C1350" t="s">
        <v>1754</v>
      </c>
      <c r="D1350" t="s">
        <v>1787</v>
      </c>
      <c r="E1350" t="s">
        <v>1787</v>
      </c>
      <c r="F1350" t="s">
        <v>542</v>
      </c>
      <c r="G1350" t="s">
        <v>1750</v>
      </c>
      <c r="H1350">
        <v>1</v>
      </c>
      <c r="I1350" t="s">
        <v>593</v>
      </c>
      <c r="J1350">
        <v>3020503</v>
      </c>
      <c r="K1350" t="s">
        <v>1725</v>
      </c>
      <c r="L1350">
        <v>304000</v>
      </c>
      <c r="M1350" t="s">
        <v>1255</v>
      </c>
      <c r="O1350" s="66">
        <v>54455</v>
      </c>
      <c r="P1350" s="66">
        <v>43764.97</v>
      </c>
      <c r="Q1350" t="s">
        <v>414</v>
      </c>
      <c r="R1350" t="s">
        <v>544</v>
      </c>
      <c r="S1350" t="e">
        <f>VLOOKUP(B1350,中介结果明细表!$B$4:$E$6,8,FALSE)</f>
        <v>#N/A</v>
      </c>
    </row>
    <row r="1351" hidden="1" spans="1:19">
      <c r="A1351">
        <v>1235</v>
      </c>
      <c r="B1351" s="67">
        <v>34000000563</v>
      </c>
      <c r="C1351" t="s">
        <v>1256</v>
      </c>
      <c r="D1351" t="s">
        <v>1683</v>
      </c>
      <c r="E1351" t="s">
        <v>1683</v>
      </c>
      <c r="F1351" t="s">
        <v>542</v>
      </c>
      <c r="G1351" t="s">
        <v>1694</v>
      </c>
      <c r="H1351">
        <v>1</v>
      </c>
      <c r="I1351" t="s">
        <v>593</v>
      </c>
      <c r="J1351">
        <v>3020503</v>
      </c>
      <c r="K1351" t="s">
        <v>817</v>
      </c>
      <c r="L1351">
        <v>304000</v>
      </c>
      <c r="M1351" t="s">
        <v>1255</v>
      </c>
      <c r="O1351" s="66">
        <v>6687.41</v>
      </c>
      <c r="P1351" s="66">
        <v>4795.43</v>
      </c>
      <c r="Q1351" t="s">
        <v>414</v>
      </c>
      <c r="R1351" t="s">
        <v>544</v>
      </c>
      <c r="S1351" t="e">
        <f>VLOOKUP(B1351,中介结果明细表!$B$4:$E$6,8,FALSE)</f>
        <v>#N/A</v>
      </c>
    </row>
    <row r="1352" spans="1:19">
      <c r="A1352">
        <v>1235</v>
      </c>
      <c r="B1352" s="67">
        <v>34000000564</v>
      </c>
      <c r="C1352" t="s">
        <v>1290</v>
      </c>
      <c r="D1352" t="s">
        <v>1295</v>
      </c>
      <c r="E1352" t="s">
        <v>1290</v>
      </c>
      <c r="F1352" t="s">
        <v>542</v>
      </c>
      <c r="G1352" t="s">
        <v>451</v>
      </c>
      <c r="H1352">
        <v>1</v>
      </c>
      <c r="I1352" t="s">
        <v>411</v>
      </c>
      <c r="J1352">
        <v>302020106</v>
      </c>
      <c r="K1352" t="s">
        <v>1400</v>
      </c>
      <c r="L1352">
        <v>304000</v>
      </c>
      <c r="M1352" t="s">
        <v>1255</v>
      </c>
      <c r="O1352" s="66">
        <v>42735.04</v>
      </c>
      <c r="P1352" s="66">
        <v>1282.05</v>
      </c>
      <c r="Q1352" t="s">
        <v>414</v>
      </c>
      <c r="R1352" t="s">
        <v>544</v>
      </c>
      <c r="S1352" t="e">
        <f>VLOOKUP(B1352,中介结果明细表!$B$4:$E$6,8,FALSE)</f>
        <v>#N/A</v>
      </c>
    </row>
    <row r="1353" spans="1:19">
      <c r="A1353">
        <v>1235</v>
      </c>
      <c r="B1353" s="67">
        <v>34000000565</v>
      </c>
      <c r="C1353" t="s">
        <v>252</v>
      </c>
      <c r="D1353" t="s">
        <v>1338</v>
      </c>
      <c r="E1353" t="s">
        <v>252</v>
      </c>
      <c r="F1353" t="s">
        <v>542</v>
      </c>
      <c r="G1353" t="s">
        <v>1339</v>
      </c>
      <c r="H1353">
        <v>1</v>
      </c>
      <c r="I1353" t="s">
        <v>593</v>
      </c>
      <c r="J1353">
        <v>3020503</v>
      </c>
      <c r="K1353" t="s">
        <v>433</v>
      </c>
      <c r="L1353">
        <v>304000</v>
      </c>
      <c r="M1353" t="s">
        <v>1255</v>
      </c>
      <c r="O1353" s="66">
        <v>7873.8</v>
      </c>
      <c r="P1353" s="66">
        <v>236.21</v>
      </c>
      <c r="Q1353" t="s">
        <v>414</v>
      </c>
      <c r="R1353" t="s">
        <v>544</v>
      </c>
      <c r="S1353" t="e">
        <f>VLOOKUP(B1353,中介结果明细表!$B$4:$E$6,8,FALSE)</f>
        <v>#N/A</v>
      </c>
    </row>
    <row r="1354" hidden="1" spans="1:19">
      <c r="A1354">
        <v>1235</v>
      </c>
      <c r="B1354" s="67">
        <v>34000000566</v>
      </c>
      <c r="C1354" t="s">
        <v>950</v>
      </c>
      <c r="D1354" t="s">
        <v>953</v>
      </c>
      <c r="E1354" t="s">
        <v>953</v>
      </c>
      <c r="F1354" t="s">
        <v>542</v>
      </c>
      <c r="G1354" t="s">
        <v>1743</v>
      </c>
      <c r="H1354">
        <v>1</v>
      </c>
      <c r="I1354" t="s">
        <v>593</v>
      </c>
      <c r="J1354">
        <v>3020501</v>
      </c>
      <c r="K1354" t="s">
        <v>1744</v>
      </c>
      <c r="L1354">
        <v>304000</v>
      </c>
      <c r="M1354" t="s">
        <v>1255</v>
      </c>
      <c r="O1354" s="66">
        <v>15379</v>
      </c>
      <c r="P1354" s="66">
        <v>12359.95</v>
      </c>
      <c r="Q1354" t="s">
        <v>414</v>
      </c>
      <c r="R1354" t="s">
        <v>544</v>
      </c>
      <c r="S1354" t="e">
        <f>VLOOKUP(B1354,中介结果明细表!$B$4:$E$6,8,FALSE)</f>
        <v>#N/A</v>
      </c>
    </row>
    <row r="1355" hidden="1" spans="1:19">
      <c r="A1355">
        <v>1235</v>
      </c>
      <c r="B1355" s="67">
        <v>34000000567</v>
      </c>
      <c r="C1355" t="s">
        <v>252</v>
      </c>
      <c r="D1355" t="s">
        <v>1436</v>
      </c>
      <c r="E1355" t="s">
        <v>252</v>
      </c>
      <c r="F1355" t="s">
        <v>542</v>
      </c>
      <c r="G1355" t="s">
        <v>451</v>
      </c>
      <c r="H1355">
        <v>1</v>
      </c>
      <c r="I1355" t="s">
        <v>593</v>
      </c>
      <c r="J1355">
        <v>3020503</v>
      </c>
      <c r="K1355" t="s">
        <v>433</v>
      </c>
      <c r="L1355">
        <v>304000</v>
      </c>
      <c r="M1355" t="s">
        <v>1255</v>
      </c>
      <c r="O1355" s="66">
        <v>9500</v>
      </c>
      <c r="P1355" s="66">
        <v>1793.44</v>
      </c>
      <c r="Q1355" t="s">
        <v>414</v>
      </c>
      <c r="R1355" t="s">
        <v>544</v>
      </c>
      <c r="S1355" t="e">
        <f>VLOOKUP(B1355,中介结果明细表!$B$4:$E$6,8,FALSE)</f>
        <v>#N/A</v>
      </c>
    </row>
    <row r="1356" hidden="1" spans="1:19">
      <c r="A1356">
        <v>1235</v>
      </c>
      <c r="B1356" s="67">
        <v>34000000568</v>
      </c>
      <c r="C1356" t="s">
        <v>704</v>
      </c>
      <c r="D1356" t="s">
        <v>1693</v>
      </c>
      <c r="E1356" t="s">
        <v>1693</v>
      </c>
      <c r="F1356" t="s">
        <v>542</v>
      </c>
      <c r="G1356" t="s">
        <v>1694</v>
      </c>
      <c r="H1356">
        <v>1</v>
      </c>
      <c r="I1356" t="s">
        <v>593</v>
      </c>
      <c r="J1356">
        <v>3020503</v>
      </c>
      <c r="K1356" t="s">
        <v>817</v>
      </c>
      <c r="L1356">
        <v>304000</v>
      </c>
      <c r="M1356" t="s">
        <v>1255</v>
      </c>
      <c r="O1356" s="66">
        <v>15813.41</v>
      </c>
      <c r="P1356" s="66">
        <v>11339.54</v>
      </c>
      <c r="Q1356" t="s">
        <v>414</v>
      </c>
      <c r="R1356" t="s">
        <v>550</v>
      </c>
      <c r="S1356" t="e">
        <f>VLOOKUP(B1356,中介结果明细表!$B$4:$E$6,8,FALSE)</f>
        <v>#N/A</v>
      </c>
    </row>
    <row r="1357" hidden="1" spans="1:19">
      <c r="A1357">
        <v>1235</v>
      </c>
      <c r="B1357" s="67">
        <v>34000000569</v>
      </c>
      <c r="C1357" t="s">
        <v>252</v>
      </c>
      <c r="D1357" t="s">
        <v>1522</v>
      </c>
      <c r="E1357" t="s">
        <v>252</v>
      </c>
      <c r="F1357" t="s">
        <v>542</v>
      </c>
      <c r="G1357" t="s">
        <v>462</v>
      </c>
      <c r="H1357">
        <v>1</v>
      </c>
      <c r="I1357" t="s">
        <v>593</v>
      </c>
      <c r="J1357">
        <v>3020503</v>
      </c>
      <c r="K1357" t="s">
        <v>433</v>
      </c>
      <c r="L1357">
        <v>304000</v>
      </c>
      <c r="M1357" t="s">
        <v>1255</v>
      </c>
      <c r="O1357" s="66">
        <v>9800</v>
      </c>
      <c r="P1357" s="66">
        <v>3123.32</v>
      </c>
      <c r="Q1357" t="s">
        <v>414</v>
      </c>
      <c r="R1357" t="s">
        <v>550</v>
      </c>
      <c r="S1357" t="e">
        <f>VLOOKUP(B1357,中介结果明细表!$B$4:$E$6,8,FALSE)</f>
        <v>#N/A</v>
      </c>
    </row>
    <row r="1358" hidden="1" spans="1:19">
      <c r="A1358">
        <v>1235</v>
      </c>
      <c r="B1358" s="67">
        <v>34000000570</v>
      </c>
      <c r="C1358" t="s">
        <v>1299</v>
      </c>
      <c r="D1358" t="s">
        <v>1412</v>
      </c>
      <c r="E1358" t="s">
        <v>1299</v>
      </c>
      <c r="F1358" t="s">
        <v>542</v>
      </c>
      <c r="G1358" t="s">
        <v>462</v>
      </c>
      <c r="H1358">
        <v>1</v>
      </c>
      <c r="I1358" t="s">
        <v>593</v>
      </c>
      <c r="J1358">
        <v>3020501</v>
      </c>
      <c r="K1358" t="s">
        <v>433</v>
      </c>
      <c r="L1358">
        <v>304000</v>
      </c>
      <c r="M1358" t="s">
        <v>1255</v>
      </c>
      <c r="O1358" s="66">
        <v>275771.79</v>
      </c>
      <c r="P1358" s="66">
        <v>87975.73</v>
      </c>
      <c r="Q1358" t="s">
        <v>414</v>
      </c>
      <c r="R1358" t="s">
        <v>550</v>
      </c>
      <c r="S1358" t="e">
        <f>VLOOKUP(B1358,中介结果明细表!$B$4:$E$6,8,FALSE)</f>
        <v>#N/A</v>
      </c>
    </row>
    <row r="1359" spans="1:19">
      <c r="A1359">
        <v>1235</v>
      </c>
      <c r="B1359" s="67">
        <v>34000000571</v>
      </c>
      <c r="C1359" t="s">
        <v>704</v>
      </c>
      <c r="D1359" t="s">
        <v>1291</v>
      </c>
      <c r="E1359" t="s">
        <v>704</v>
      </c>
      <c r="F1359" t="s">
        <v>542</v>
      </c>
      <c r="G1359" t="s">
        <v>480</v>
      </c>
      <c r="H1359">
        <v>1</v>
      </c>
      <c r="I1359" t="s">
        <v>593</v>
      </c>
      <c r="J1359">
        <v>3020503</v>
      </c>
      <c r="K1359" t="s">
        <v>433</v>
      </c>
      <c r="L1359">
        <v>304000</v>
      </c>
      <c r="M1359" t="s">
        <v>1255</v>
      </c>
      <c r="O1359" s="66">
        <v>19800</v>
      </c>
      <c r="P1359" s="66">
        <v>9053.81</v>
      </c>
      <c r="Q1359" t="s">
        <v>414</v>
      </c>
      <c r="R1359" t="s">
        <v>550</v>
      </c>
      <c r="S1359" t="e">
        <f>VLOOKUP(B1359,中介结果明细表!$B$4:$E$6,8,FALSE)</f>
        <v>#N/A</v>
      </c>
    </row>
    <row r="1360" spans="1:19">
      <c r="A1360">
        <v>1235</v>
      </c>
      <c r="B1360" s="67">
        <v>34000000572</v>
      </c>
      <c r="C1360" t="s">
        <v>704</v>
      </c>
      <c r="D1360" t="s">
        <v>1472</v>
      </c>
      <c r="E1360" t="s">
        <v>704</v>
      </c>
      <c r="F1360" t="s">
        <v>542</v>
      </c>
      <c r="G1360" t="s">
        <v>1473</v>
      </c>
      <c r="H1360">
        <v>1</v>
      </c>
      <c r="I1360" t="s">
        <v>593</v>
      </c>
      <c r="J1360">
        <v>3020503</v>
      </c>
      <c r="K1360" t="s">
        <v>433</v>
      </c>
      <c r="L1360">
        <v>304000</v>
      </c>
      <c r="M1360" t="s">
        <v>1255</v>
      </c>
      <c r="O1360" s="66">
        <v>23500</v>
      </c>
      <c r="P1360" s="66">
        <v>5671.32</v>
      </c>
      <c r="Q1360" t="s">
        <v>414</v>
      </c>
      <c r="R1360" t="s">
        <v>548</v>
      </c>
      <c r="S1360" t="e">
        <f>VLOOKUP(B1360,中介结果明细表!$B$4:$E$6,8,FALSE)</f>
        <v>#N/A</v>
      </c>
    </row>
    <row r="1361" hidden="1" spans="1:19">
      <c r="A1361">
        <v>1235</v>
      </c>
      <c r="B1361" s="67">
        <v>34000000573</v>
      </c>
      <c r="C1361" t="s">
        <v>1274</v>
      </c>
      <c r="D1361" t="s">
        <v>1489</v>
      </c>
      <c r="E1361" t="s">
        <v>1274</v>
      </c>
      <c r="F1361" t="s">
        <v>542</v>
      </c>
      <c r="G1361" t="s">
        <v>1490</v>
      </c>
      <c r="H1361">
        <v>1</v>
      </c>
      <c r="I1361" t="s">
        <v>411</v>
      </c>
      <c r="J1361">
        <v>3020507</v>
      </c>
      <c r="K1361" t="s">
        <v>433</v>
      </c>
      <c r="L1361">
        <v>304000</v>
      </c>
      <c r="M1361" t="s">
        <v>1255</v>
      </c>
      <c r="O1361" s="66">
        <v>79800</v>
      </c>
      <c r="P1361" s="66">
        <v>16719.6</v>
      </c>
      <c r="Q1361" t="s">
        <v>414</v>
      </c>
      <c r="R1361" t="s">
        <v>548</v>
      </c>
      <c r="S1361" t="e">
        <f>VLOOKUP(B1361,中介结果明细表!$B$4:$E$6,8,FALSE)</f>
        <v>#N/A</v>
      </c>
    </row>
    <row r="1362" hidden="1" spans="1:19">
      <c r="A1362">
        <v>1235</v>
      </c>
      <c r="B1362" s="67">
        <v>34000000574</v>
      </c>
      <c r="C1362" t="s">
        <v>1354</v>
      </c>
      <c r="D1362" t="s">
        <v>1355</v>
      </c>
      <c r="E1362" t="s">
        <v>1354</v>
      </c>
      <c r="F1362" t="s">
        <v>542</v>
      </c>
      <c r="G1362" t="s">
        <v>1128</v>
      </c>
      <c r="H1362">
        <v>1</v>
      </c>
      <c r="I1362" t="s">
        <v>593</v>
      </c>
      <c r="J1362">
        <v>3020503</v>
      </c>
      <c r="K1362" t="s">
        <v>433</v>
      </c>
      <c r="L1362">
        <v>304000</v>
      </c>
      <c r="M1362" t="s">
        <v>1255</v>
      </c>
      <c r="O1362" s="66">
        <v>17000</v>
      </c>
      <c r="P1362" s="66">
        <v>510</v>
      </c>
      <c r="Q1362" t="s">
        <v>414</v>
      </c>
      <c r="R1362" t="s">
        <v>544</v>
      </c>
      <c r="S1362" t="e">
        <f>VLOOKUP(B1362,中介结果明细表!$B$4:$E$6,8,FALSE)</f>
        <v>#N/A</v>
      </c>
    </row>
    <row r="1363" spans="1:19">
      <c r="A1363">
        <v>1235</v>
      </c>
      <c r="B1363" s="67">
        <v>34000000575</v>
      </c>
      <c r="C1363" t="s">
        <v>1262</v>
      </c>
      <c r="D1363" t="s">
        <v>1267</v>
      </c>
      <c r="E1363" t="s">
        <v>1263</v>
      </c>
      <c r="F1363" t="s">
        <v>542</v>
      </c>
      <c r="G1363" t="s">
        <v>1268</v>
      </c>
      <c r="H1363">
        <v>1</v>
      </c>
      <c r="I1363" t="s">
        <v>411</v>
      </c>
      <c r="J1363">
        <v>302020108</v>
      </c>
      <c r="K1363" t="s">
        <v>1269</v>
      </c>
      <c r="L1363">
        <v>304000</v>
      </c>
      <c r="M1363" t="s">
        <v>1255</v>
      </c>
      <c r="O1363" s="66">
        <v>60000</v>
      </c>
      <c r="P1363" s="66">
        <v>1800</v>
      </c>
      <c r="Q1363" t="s">
        <v>414</v>
      </c>
      <c r="R1363" t="s">
        <v>544</v>
      </c>
      <c r="S1363" t="e">
        <f>VLOOKUP(B1363,中介结果明细表!$B$4:$E$6,8,FALSE)</f>
        <v>#N/A</v>
      </c>
    </row>
    <row r="1364" spans="1:19">
      <c r="A1364">
        <v>1235</v>
      </c>
      <c r="B1364" s="67">
        <v>34000000576</v>
      </c>
      <c r="C1364" t="s">
        <v>704</v>
      </c>
      <c r="D1364" t="s">
        <v>705</v>
      </c>
      <c r="E1364" t="s">
        <v>704</v>
      </c>
      <c r="F1364" t="s">
        <v>542</v>
      </c>
      <c r="G1364" t="s">
        <v>459</v>
      </c>
      <c r="H1364">
        <v>1</v>
      </c>
      <c r="I1364" t="s">
        <v>593</v>
      </c>
      <c r="J1364">
        <v>3020503</v>
      </c>
      <c r="K1364" t="s">
        <v>433</v>
      </c>
      <c r="L1364">
        <v>304000</v>
      </c>
      <c r="M1364" t="s">
        <v>1255</v>
      </c>
      <c r="O1364" s="66">
        <v>47008.55</v>
      </c>
      <c r="P1364" s="66">
        <v>13895.43</v>
      </c>
      <c r="Q1364" t="s">
        <v>414</v>
      </c>
      <c r="R1364" t="s">
        <v>544</v>
      </c>
      <c r="S1364" t="e">
        <f>VLOOKUP(B1364,中介结果明细表!$B$4:$E$6,8,FALSE)</f>
        <v>#N/A</v>
      </c>
    </row>
    <row r="1365" hidden="1" spans="1:19">
      <c r="A1365">
        <v>1235</v>
      </c>
      <c r="B1365" s="67">
        <v>34000000577</v>
      </c>
      <c r="C1365" t="s">
        <v>704</v>
      </c>
      <c r="D1365" t="s">
        <v>1353</v>
      </c>
      <c r="E1365" t="s">
        <v>704</v>
      </c>
      <c r="F1365" t="s">
        <v>542</v>
      </c>
      <c r="G1365" t="s">
        <v>1463</v>
      </c>
      <c r="H1365">
        <v>1</v>
      </c>
      <c r="I1365" t="s">
        <v>593</v>
      </c>
      <c r="J1365">
        <v>3020503</v>
      </c>
      <c r="K1365" t="s">
        <v>433</v>
      </c>
      <c r="L1365">
        <v>304000</v>
      </c>
      <c r="M1365" t="s">
        <v>1255</v>
      </c>
      <c r="O1365" s="66">
        <v>24000</v>
      </c>
      <c r="P1365" s="66">
        <v>4821.79</v>
      </c>
      <c r="Q1365" t="s">
        <v>414</v>
      </c>
      <c r="R1365" t="s">
        <v>544</v>
      </c>
      <c r="S1365" t="e">
        <f>VLOOKUP(B1365,中介结果明细表!$B$4:$E$6,8,FALSE)</f>
        <v>#N/A</v>
      </c>
    </row>
    <row r="1366" spans="1:19">
      <c r="A1366">
        <v>1235</v>
      </c>
      <c r="B1366" s="67">
        <v>34000000578</v>
      </c>
      <c r="C1366" t="s">
        <v>252</v>
      </c>
      <c r="D1366" t="s">
        <v>1337</v>
      </c>
      <c r="E1366" t="s">
        <v>252</v>
      </c>
      <c r="F1366" t="s">
        <v>542</v>
      </c>
      <c r="G1366" t="s">
        <v>1334</v>
      </c>
      <c r="H1366">
        <v>1</v>
      </c>
      <c r="I1366" t="s">
        <v>593</v>
      </c>
      <c r="J1366">
        <v>3020503</v>
      </c>
      <c r="K1366" t="s">
        <v>433</v>
      </c>
      <c r="L1366">
        <v>304000</v>
      </c>
      <c r="M1366" t="s">
        <v>1255</v>
      </c>
      <c r="O1366" s="66">
        <v>17116</v>
      </c>
      <c r="P1366" s="66">
        <v>513.48</v>
      </c>
      <c r="Q1366" t="s">
        <v>414</v>
      </c>
      <c r="R1366" t="s">
        <v>544</v>
      </c>
      <c r="S1366" t="e">
        <f>VLOOKUP(B1366,中介结果明细表!$B$4:$E$6,8,FALSE)</f>
        <v>#N/A</v>
      </c>
    </row>
    <row r="1367" spans="1:19">
      <c r="A1367">
        <v>1235</v>
      </c>
      <c r="B1367" s="67">
        <v>34000000579</v>
      </c>
      <c r="C1367" t="s">
        <v>252</v>
      </c>
      <c r="D1367" t="s">
        <v>1422</v>
      </c>
      <c r="E1367" t="s">
        <v>252</v>
      </c>
      <c r="F1367" t="s">
        <v>542</v>
      </c>
      <c r="G1367" t="s">
        <v>627</v>
      </c>
      <c r="H1367">
        <v>1</v>
      </c>
      <c r="I1367" t="s">
        <v>593</v>
      </c>
      <c r="J1367">
        <v>3020503</v>
      </c>
      <c r="K1367" t="s">
        <v>433</v>
      </c>
      <c r="L1367">
        <v>304000</v>
      </c>
      <c r="M1367" t="s">
        <v>1255</v>
      </c>
      <c r="O1367" s="66">
        <v>51282.05</v>
      </c>
      <c r="P1367" s="66">
        <v>7815.81</v>
      </c>
      <c r="Q1367" t="s">
        <v>414</v>
      </c>
      <c r="R1367" t="s">
        <v>544</v>
      </c>
      <c r="S1367" t="e">
        <f>VLOOKUP(B1367,中介结果明细表!$B$4:$E$6,8,FALSE)</f>
        <v>#N/A</v>
      </c>
    </row>
    <row r="1368" hidden="1" spans="1:19">
      <c r="A1368">
        <v>1235</v>
      </c>
      <c r="B1368" s="67">
        <v>34000000580</v>
      </c>
      <c r="C1368" t="s">
        <v>1354</v>
      </c>
      <c r="D1368" t="s">
        <v>1423</v>
      </c>
      <c r="E1368" t="s">
        <v>1354</v>
      </c>
      <c r="F1368" t="s">
        <v>542</v>
      </c>
      <c r="G1368" t="s">
        <v>627</v>
      </c>
      <c r="H1368">
        <v>1</v>
      </c>
      <c r="I1368" t="s">
        <v>593</v>
      </c>
      <c r="J1368">
        <v>3020503</v>
      </c>
      <c r="K1368" t="s">
        <v>433</v>
      </c>
      <c r="L1368">
        <v>304000</v>
      </c>
      <c r="M1368" t="s">
        <v>1255</v>
      </c>
      <c r="O1368" s="66">
        <v>27364.1</v>
      </c>
      <c r="P1368" s="66">
        <v>4170.06</v>
      </c>
      <c r="Q1368" t="s">
        <v>414</v>
      </c>
      <c r="R1368" t="s">
        <v>544</v>
      </c>
      <c r="S1368" t="e">
        <f>VLOOKUP(B1368,中介结果明细表!$B$4:$E$6,8,FALSE)</f>
        <v>#N/A</v>
      </c>
    </row>
    <row r="1369" hidden="1" spans="1:19">
      <c r="A1369">
        <v>1235</v>
      </c>
      <c r="B1369" s="67">
        <v>34000000581</v>
      </c>
      <c r="C1369" t="s">
        <v>1558</v>
      </c>
      <c r="D1369" t="s">
        <v>1568</v>
      </c>
      <c r="E1369" t="s">
        <v>1558</v>
      </c>
      <c r="F1369" t="s">
        <v>542</v>
      </c>
      <c r="G1369" t="s">
        <v>1584</v>
      </c>
      <c r="H1369">
        <v>1</v>
      </c>
      <c r="I1369" t="s">
        <v>593</v>
      </c>
      <c r="J1369">
        <v>3020504</v>
      </c>
      <c r="K1369" t="s">
        <v>433</v>
      </c>
      <c r="L1369">
        <v>304000</v>
      </c>
      <c r="M1369" t="s">
        <v>1255</v>
      </c>
      <c r="O1369" s="66">
        <v>70000</v>
      </c>
      <c r="P1369" s="66">
        <v>31604.09</v>
      </c>
      <c r="Q1369" t="s">
        <v>434</v>
      </c>
      <c r="R1369" t="s">
        <v>543</v>
      </c>
      <c r="S1369" t="e">
        <f>VLOOKUP(B1369,中介结果明细表!$B$4:$E$6,8,FALSE)</f>
        <v>#N/A</v>
      </c>
    </row>
    <row r="1370" spans="1:19">
      <c r="A1370">
        <v>1235</v>
      </c>
      <c r="B1370" s="67">
        <v>34000000582</v>
      </c>
      <c r="C1370" t="s">
        <v>1354</v>
      </c>
      <c r="D1370" t="s">
        <v>1404</v>
      </c>
      <c r="E1370" t="s">
        <v>1354</v>
      </c>
      <c r="F1370" t="s">
        <v>542</v>
      </c>
      <c r="G1370" t="s">
        <v>620</v>
      </c>
      <c r="H1370">
        <v>1</v>
      </c>
      <c r="I1370" t="s">
        <v>593</v>
      </c>
      <c r="J1370">
        <v>3020503</v>
      </c>
      <c r="K1370" t="s">
        <v>433</v>
      </c>
      <c r="L1370">
        <v>304000</v>
      </c>
      <c r="M1370" t="s">
        <v>1255</v>
      </c>
      <c r="O1370" s="66">
        <v>9500</v>
      </c>
      <c r="P1370" s="66">
        <v>285</v>
      </c>
      <c r="Q1370" t="s">
        <v>414</v>
      </c>
      <c r="R1370" t="s">
        <v>543</v>
      </c>
      <c r="S1370" t="e">
        <f>VLOOKUP(B1370,中介结果明细表!$B$4:$E$6,8,FALSE)</f>
        <v>#N/A</v>
      </c>
    </row>
    <row r="1371" spans="1:19">
      <c r="A1371">
        <v>1235</v>
      </c>
      <c r="B1371" s="67">
        <v>34000000583</v>
      </c>
      <c r="C1371" t="s">
        <v>710</v>
      </c>
      <c r="D1371" t="s">
        <v>1474</v>
      </c>
      <c r="E1371" t="s">
        <v>710</v>
      </c>
      <c r="F1371" t="s">
        <v>542</v>
      </c>
      <c r="G1371" t="s">
        <v>660</v>
      </c>
      <c r="H1371">
        <v>1</v>
      </c>
      <c r="I1371" t="s">
        <v>593</v>
      </c>
      <c r="J1371">
        <v>3020501</v>
      </c>
      <c r="K1371" t="s">
        <v>433</v>
      </c>
      <c r="L1371">
        <v>304000</v>
      </c>
      <c r="M1371" t="s">
        <v>1255</v>
      </c>
      <c r="O1371" s="66">
        <v>18568</v>
      </c>
      <c r="P1371" s="66">
        <v>4464.08</v>
      </c>
      <c r="Q1371" t="s">
        <v>414</v>
      </c>
      <c r="R1371" t="s">
        <v>543</v>
      </c>
      <c r="S1371" t="e">
        <f>VLOOKUP(B1371,中介结果明细表!$B$4:$E$6,8,FALSE)</f>
        <v>#N/A</v>
      </c>
    </row>
    <row r="1372" hidden="1" spans="1:19">
      <c r="A1372">
        <v>1235</v>
      </c>
      <c r="B1372" s="67">
        <v>34000000584</v>
      </c>
      <c r="C1372" t="s">
        <v>1256</v>
      </c>
      <c r="D1372" t="s">
        <v>1683</v>
      </c>
      <c r="E1372" t="s">
        <v>1683</v>
      </c>
      <c r="F1372" t="s">
        <v>542</v>
      </c>
      <c r="G1372" t="s">
        <v>1694</v>
      </c>
      <c r="H1372">
        <v>1</v>
      </c>
      <c r="I1372" t="s">
        <v>593</v>
      </c>
      <c r="J1372">
        <v>3020503</v>
      </c>
      <c r="K1372" t="s">
        <v>817</v>
      </c>
      <c r="L1372">
        <v>304000</v>
      </c>
      <c r="M1372" t="s">
        <v>1255</v>
      </c>
      <c r="O1372" s="66">
        <v>6687.41</v>
      </c>
      <c r="P1372" s="66">
        <v>4795.43</v>
      </c>
      <c r="Q1372" t="s">
        <v>414</v>
      </c>
      <c r="R1372" t="s">
        <v>545</v>
      </c>
      <c r="S1372" t="e">
        <f>VLOOKUP(B1372,中介结果明细表!$B$4:$E$6,8,FALSE)</f>
        <v>#N/A</v>
      </c>
    </row>
    <row r="1373" hidden="1" spans="1:19">
      <c r="A1373">
        <v>1235</v>
      </c>
      <c r="B1373" s="67">
        <v>34000000585</v>
      </c>
      <c r="C1373" t="s">
        <v>1652</v>
      </c>
      <c r="D1373" t="s">
        <v>1653</v>
      </c>
      <c r="E1373" t="s">
        <v>1653</v>
      </c>
      <c r="F1373" t="s">
        <v>542</v>
      </c>
      <c r="G1373" t="s">
        <v>1654</v>
      </c>
      <c r="H1373">
        <v>1</v>
      </c>
      <c r="I1373" t="s">
        <v>411</v>
      </c>
      <c r="J1373">
        <v>302020207</v>
      </c>
      <c r="K1373" t="s">
        <v>1655</v>
      </c>
      <c r="L1373">
        <v>304000</v>
      </c>
      <c r="M1373" t="s">
        <v>1255</v>
      </c>
      <c r="O1373" s="66">
        <v>88387.2</v>
      </c>
      <c r="P1373" s="66">
        <v>58277.68</v>
      </c>
      <c r="Q1373" t="s">
        <v>414</v>
      </c>
      <c r="R1373" t="s">
        <v>544</v>
      </c>
      <c r="S1373" t="e">
        <f>VLOOKUP(B1373,中介结果明细表!$B$4:$E$6,8,FALSE)</f>
        <v>#N/A</v>
      </c>
    </row>
    <row r="1374" hidden="1" spans="1:19">
      <c r="A1374">
        <v>1235</v>
      </c>
      <c r="B1374" s="67">
        <v>34000000586</v>
      </c>
      <c r="C1374" t="s">
        <v>1290</v>
      </c>
      <c r="D1374" t="s">
        <v>1291</v>
      </c>
      <c r="E1374" t="s">
        <v>1290</v>
      </c>
      <c r="F1374" t="s">
        <v>542</v>
      </c>
      <c r="G1374" t="s">
        <v>1292</v>
      </c>
      <c r="H1374">
        <v>1</v>
      </c>
      <c r="I1374" t="s">
        <v>411</v>
      </c>
      <c r="J1374">
        <v>3020504</v>
      </c>
      <c r="K1374" t="s">
        <v>433</v>
      </c>
      <c r="L1374">
        <v>304000</v>
      </c>
      <c r="M1374" t="s">
        <v>1255</v>
      </c>
      <c r="O1374" s="66">
        <v>35897.44</v>
      </c>
      <c r="P1374" s="66">
        <v>1076.92</v>
      </c>
      <c r="Q1374" t="s">
        <v>434</v>
      </c>
      <c r="R1374" t="s">
        <v>545</v>
      </c>
      <c r="S1374" t="e">
        <f>VLOOKUP(B1374,中介结果明细表!$B$4:$E$6,8,FALSE)</f>
        <v>#N/A</v>
      </c>
    </row>
    <row r="1375" spans="1:19">
      <c r="A1375">
        <v>1235</v>
      </c>
      <c r="B1375" s="67">
        <v>34000000587</v>
      </c>
      <c r="C1375" t="s">
        <v>913</v>
      </c>
      <c r="D1375" t="s">
        <v>1417</v>
      </c>
      <c r="E1375" t="s">
        <v>913</v>
      </c>
      <c r="F1375" t="s">
        <v>542</v>
      </c>
      <c r="G1375" t="s">
        <v>762</v>
      </c>
      <c r="H1375">
        <v>1</v>
      </c>
      <c r="I1375" t="s">
        <v>593</v>
      </c>
      <c r="J1375">
        <v>302020104</v>
      </c>
      <c r="K1375" t="s">
        <v>1416</v>
      </c>
      <c r="L1375">
        <v>304000</v>
      </c>
      <c r="M1375" t="s">
        <v>1255</v>
      </c>
      <c r="O1375" s="66">
        <v>12800</v>
      </c>
      <c r="P1375" s="66">
        <v>6739.84</v>
      </c>
      <c r="Q1375" t="s">
        <v>414</v>
      </c>
      <c r="R1375" t="s">
        <v>545</v>
      </c>
      <c r="S1375" t="e">
        <f>VLOOKUP(B1375,中介结果明细表!$B$4:$E$6,8,FALSE)</f>
        <v>#N/A</v>
      </c>
    </row>
    <row r="1376" spans="1:19">
      <c r="A1376">
        <v>1235</v>
      </c>
      <c r="B1376" s="67">
        <v>34000000588</v>
      </c>
      <c r="C1376" t="s">
        <v>704</v>
      </c>
      <c r="D1376" t="s">
        <v>1371</v>
      </c>
      <c r="E1376" t="s">
        <v>704</v>
      </c>
      <c r="F1376" t="s">
        <v>542</v>
      </c>
      <c r="G1376" t="s">
        <v>1370</v>
      </c>
      <c r="H1376">
        <v>1</v>
      </c>
      <c r="I1376" t="s">
        <v>593</v>
      </c>
      <c r="J1376">
        <v>3020503</v>
      </c>
      <c r="K1376" t="s">
        <v>433</v>
      </c>
      <c r="L1376">
        <v>304000</v>
      </c>
      <c r="M1376" t="s">
        <v>1255</v>
      </c>
      <c r="O1376" s="66">
        <v>13675.22</v>
      </c>
      <c r="P1376" s="66">
        <v>591.79</v>
      </c>
      <c r="Q1376" t="s">
        <v>414</v>
      </c>
      <c r="R1376" t="s">
        <v>545</v>
      </c>
      <c r="S1376" t="e">
        <f>VLOOKUP(B1376,中介结果明细表!$B$4:$E$6,8,FALSE)</f>
        <v>#N/A</v>
      </c>
    </row>
    <row r="1377" hidden="1" spans="1:19">
      <c r="A1377">
        <v>1235</v>
      </c>
      <c r="B1377" s="67">
        <v>34000000589</v>
      </c>
      <c r="C1377" t="s">
        <v>1702</v>
      </c>
      <c r="D1377" t="s">
        <v>1703</v>
      </c>
      <c r="E1377" t="s">
        <v>1703</v>
      </c>
      <c r="F1377" t="s">
        <v>542</v>
      </c>
      <c r="G1377" t="s">
        <v>1704</v>
      </c>
      <c r="H1377">
        <v>1</v>
      </c>
      <c r="I1377" t="s">
        <v>593</v>
      </c>
      <c r="J1377">
        <v>302030121</v>
      </c>
      <c r="K1377" t="s">
        <v>1705</v>
      </c>
      <c r="L1377">
        <v>304000</v>
      </c>
      <c r="M1377" t="s">
        <v>1255</v>
      </c>
      <c r="O1377" s="66">
        <v>18604</v>
      </c>
      <c r="P1377" s="66">
        <v>13662.86</v>
      </c>
      <c r="Q1377" t="s">
        <v>414</v>
      </c>
      <c r="R1377" t="s">
        <v>544</v>
      </c>
      <c r="S1377" t="e">
        <f>VLOOKUP(B1377,中介结果明细表!$B$4:$E$6,8,FALSE)</f>
        <v>#N/A</v>
      </c>
    </row>
    <row r="1378" hidden="1" spans="1:19">
      <c r="A1378">
        <v>1235</v>
      </c>
      <c r="B1378" s="67">
        <v>34000000590</v>
      </c>
      <c r="C1378" t="s">
        <v>1429</v>
      </c>
      <c r="D1378" t="s">
        <v>1512</v>
      </c>
      <c r="E1378" t="s">
        <v>1263</v>
      </c>
      <c r="F1378" t="s">
        <v>542</v>
      </c>
      <c r="G1378" t="s">
        <v>462</v>
      </c>
      <c r="H1378">
        <v>1</v>
      </c>
      <c r="I1378" t="s">
        <v>411</v>
      </c>
      <c r="J1378">
        <v>302020108</v>
      </c>
      <c r="K1378" t="s">
        <v>1492</v>
      </c>
      <c r="L1378">
        <v>304000</v>
      </c>
      <c r="M1378" t="s">
        <v>1255</v>
      </c>
      <c r="O1378" s="66">
        <v>319991.13</v>
      </c>
      <c r="P1378" s="66">
        <v>101978.05</v>
      </c>
      <c r="Q1378" t="s">
        <v>414</v>
      </c>
      <c r="R1378" t="s">
        <v>550</v>
      </c>
      <c r="S1378" t="e">
        <f>VLOOKUP(B1378,中介结果明细表!$B$4:$E$6,8,FALSE)</f>
        <v>#N/A</v>
      </c>
    </row>
    <row r="1379" hidden="1" spans="1:19">
      <c r="A1379">
        <v>1235</v>
      </c>
      <c r="B1379" s="67">
        <v>34000000591</v>
      </c>
      <c r="C1379" t="s">
        <v>1299</v>
      </c>
      <c r="D1379" t="s">
        <v>1412</v>
      </c>
      <c r="E1379" t="s">
        <v>1299</v>
      </c>
      <c r="F1379" t="s">
        <v>542</v>
      </c>
      <c r="G1379" t="s">
        <v>462</v>
      </c>
      <c r="H1379">
        <v>1</v>
      </c>
      <c r="I1379" t="s">
        <v>593</v>
      </c>
      <c r="J1379">
        <v>3020501</v>
      </c>
      <c r="K1379" t="s">
        <v>433</v>
      </c>
      <c r="L1379">
        <v>304000</v>
      </c>
      <c r="M1379" t="s">
        <v>1255</v>
      </c>
      <c r="O1379" s="66">
        <v>275771.79</v>
      </c>
      <c r="P1379" s="66">
        <v>87975.73</v>
      </c>
      <c r="Q1379" t="s">
        <v>414</v>
      </c>
      <c r="R1379" t="s">
        <v>550</v>
      </c>
      <c r="S1379" t="e">
        <f>VLOOKUP(B1379,中介结果明细表!$B$4:$E$6,8,FALSE)</f>
        <v>#N/A</v>
      </c>
    </row>
    <row r="1380" hidden="1" spans="1:19">
      <c r="A1380">
        <v>1235</v>
      </c>
      <c r="B1380" s="67">
        <v>34000000592</v>
      </c>
      <c r="C1380" t="s">
        <v>1299</v>
      </c>
      <c r="D1380" t="s">
        <v>1412</v>
      </c>
      <c r="E1380" t="s">
        <v>1299</v>
      </c>
      <c r="F1380" t="s">
        <v>542</v>
      </c>
      <c r="G1380" t="s">
        <v>462</v>
      </c>
      <c r="H1380">
        <v>1</v>
      </c>
      <c r="I1380" t="s">
        <v>593</v>
      </c>
      <c r="J1380">
        <v>3020501</v>
      </c>
      <c r="K1380" t="s">
        <v>433</v>
      </c>
      <c r="L1380">
        <v>304000</v>
      </c>
      <c r="M1380" t="s">
        <v>1255</v>
      </c>
      <c r="O1380" s="66">
        <v>275771.79</v>
      </c>
      <c r="P1380" s="66">
        <v>87975.73</v>
      </c>
      <c r="Q1380" t="s">
        <v>414</v>
      </c>
      <c r="R1380" t="s">
        <v>550</v>
      </c>
      <c r="S1380" t="e">
        <f>VLOOKUP(B1380,中介结果明细表!$B$4:$E$6,8,FALSE)</f>
        <v>#N/A</v>
      </c>
    </row>
    <row r="1381" hidden="1" spans="1:19">
      <c r="A1381">
        <v>1235</v>
      </c>
      <c r="B1381" s="67">
        <v>34000000593</v>
      </c>
      <c r="C1381" t="s">
        <v>1756</v>
      </c>
      <c r="D1381" t="s">
        <v>1788</v>
      </c>
      <c r="E1381" t="s">
        <v>1788</v>
      </c>
      <c r="F1381" t="s">
        <v>542</v>
      </c>
      <c r="G1381" t="s">
        <v>1759</v>
      </c>
      <c r="H1381">
        <v>1</v>
      </c>
      <c r="I1381" t="s">
        <v>593</v>
      </c>
      <c r="J1381">
        <v>3020503</v>
      </c>
      <c r="K1381" t="s">
        <v>1760</v>
      </c>
      <c r="L1381">
        <v>304000</v>
      </c>
      <c r="M1381" t="s">
        <v>1255</v>
      </c>
      <c r="O1381" s="66">
        <v>16067</v>
      </c>
      <c r="P1381" s="66">
        <v>12912.9</v>
      </c>
      <c r="Q1381" t="s">
        <v>414</v>
      </c>
      <c r="R1381" t="s">
        <v>550</v>
      </c>
      <c r="S1381" t="e">
        <f>VLOOKUP(B1381,中介结果明细表!$B$4:$E$6,8,FALSE)</f>
        <v>#N/A</v>
      </c>
    </row>
    <row r="1382" hidden="1" spans="1:19">
      <c r="A1382">
        <v>1235</v>
      </c>
      <c r="B1382" s="67">
        <v>34000000594</v>
      </c>
      <c r="C1382" t="s">
        <v>1356</v>
      </c>
      <c r="D1382" t="s">
        <v>1357</v>
      </c>
      <c r="E1382" t="s">
        <v>1356</v>
      </c>
      <c r="F1382" t="s">
        <v>542</v>
      </c>
      <c r="G1382" t="s">
        <v>1352</v>
      </c>
      <c r="H1382">
        <v>1</v>
      </c>
      <c r="I1382" t="s">
        <v>640</v>
      </c>
      <c r="J1382">
        <v>302022101</v>
      </c>
      <c r="K1382" t="s">
        <v>433</v>
      </c>
      <c r="L1382">
        <v>304000</v>
      </c>
      <c r="M1382" t="s">
        <v>1255</v>
      </c>
      <c r="O1382" s="66">
        <v>24747.5</v>
      </c>
      <c r="P1382" s="66">
        <v>742.43</v>
      </c>
      <c r="Q1382" t="s">
        <v>414</v>
      </c>
      <c r="R1382" t="s">
        <v>546</v>
      </c>
      <c r="S1382" t="e">
        <f>VLOOKUP(B1382,中介结果明细表!$B$4:$E$6,8,FALSE)</f>
        <v>#N/A</v>
      </c>
    </row>
    <row r="1383" hidden="1" spans="1:19">
      <c r="A1383">
        <v>1235</v>
      </c>
      <c r="B1383" s="67">
        <v>34000000595</v>
      </c>
      <c r="C1383" t="s">
        <v>1250</v>
      </c>
      <c r="D1383" t="s">
        <v>1251</v>
      </c>
      <c r="E1383" t="s">
        <v>1252</v>
      </c>
      <c r="F1383" t="s">
        <v>542</v>
      </c>
      <c r="G1383" t="s">
        <v>588</v>
      </c>
      <c r="H1383">
        <v>1</v>
      </c>
      <c r="I1383" t="s">
        <v>411</v>
      </c>
      <c r="J1383">
        <v>302020108</v>
      </c>
      <c r="K1383" t="s">
        <v>1254</v>
      </c>
      <c r="L1383">
        <v>304000</v>
      </c>
      <c r="M1383" t="s">
        <v>1255</v>
      </c>
      <c r="O1383" s="66">
        <v>4175</v>
      </c>
      <c r="P1383" s="66">
        <v>125.25</v>
      </c>
      <c r="Q1383" t="s">
        <v>414</v>
      </c>
      <c r="R1383" t="s">
        <v>546</v>
      </c>
      <c r="S1383" t="e">
        <f>VLOOKUP(B1383,中介结果明细表!$B$4:$E$6,8,FALSE)</f>
        <v>#N/A</v>
      </c>
    </row>
    <row r="1384" hidden="1" spans="1:19">
      <c r="A1384">
        <v>1235</v>
      </c>
      <c r="B1384" s="67">
        <v>34000000596</v>
      </c>
      <c r="C1384" t="s">
        <v>1702</v>
      </c>
      <c r="D1384" t="s">
        <v>1703</v>
      </c>
      <c r="E1384" t="s">
        <v>1703</v>
      </c>
      <c r="F1384" t="s">
        <v>542</v>
      </c>
      <c r="G1384" t="s">
        <v>1704</v>
      </c>
      <c r="H1384">
        <v>1</v>
      </c>
      <c r="I1384" t="s">
        <v>593</v>
      </c>
      <c r="J1384">
        <v>302030121</v>
      </c>
      <c r="K1384" t="s">
        <v>1705</v>
      </c>
      <c r="L1384">
        <v>304000</v>
      </c>
      <c r="M1384" t="s">
        <v>1255</v>
      </c>
      <c r="O1384" s="66">
        <v>18605</v>
      </c>
      <c r="P1384" s="66">
        <v>13663.6</v>
      </c>
      <c r="Q1384" t="s">
        <v>414</v>
      </c>
      <c r="R1384" t="s">
        <v>543</v>
      </c>
      <c r="S1384" t="e">
        <f>VLOOKUP(B1384,中介结果明细表!$B$4:$E$6,8,FALSE)</f>
        <v>#N/A</v>
      </c>
    </row>
    <row r="1385" spans="1:19">
      <c r="A1385">
        <v>1235</v>
      </c>
      <c r="B1385" s="67">
        <v>34000000597</v>
      </c>
      <c r="C1385" t="s">
        <v>1256</v>
      </c>
      <c r="D1385" t="s">
        <v>1443</v>
      </c>
      <c r="E1385" t="s">
        <v>1256</v>
      </c>
      <c r="F1385" t="s">
        <v>542</v>
      </c>
      <c r="G1385" t="s">
        <v>639</v>
      </c>
      <c r="H1385">
        <v>1</v>
      </c>
      <c r="I1385" t="s">
        <v>593</v>
      </c>
      <c r="J1385">
        <v>3020501</v>
      </c>
      <c r="K1385" t="s">
        <v>433</v>
      </c>
      <c r="L1385">
        <v>304000</v>
      </c>
      <c r="M1385" t="s">
        <v>1255</v>
      </c>
      <c r="O1385" s="66">
        <v>6146</v>
      </c>
      <c r="P1385" s="66">
        <v>1493.51</v>
      </c>
      <c r="Q1385" t="s">
        <v>414</v>
      </c>
      <c r="R1385" t="s">
        <v>543</v>
      </c>
      <c r="S1385" t="e">
        <f>VLOOKUP(B1385,中介结果明细表!$B$4:$E$6,8,FALSE)</f>
        <v>#N/A</v>
      </c>
    </row>
    <row r="1386" spans="1:19">
      <c r="A1386">
        <v>1235</v>
      </c>
      <c r="B1386" s="67">
        <v>34000000598</v>
      </c>
      <c r="C1386" t="s">
        <v>710</v>
      </c>
      <c r="D1386" t="s">
        <v>1439</v>
      </c>
      <c r="E1386" t="s">
        <v>710</v>
      </c>
      <c r="F1386" t="s">
        <v>542</v>
      </c>
      <c r="G1386" t="s">
        <v>639</v>
      </c>
      <c r="H1386">
        <v>1</v>
      </c>
      <c r="I1386" t="s">
        <v>593</v>
      </c>
      <c r="J1386">
        <v>3020501</v>
      </c>
      <c r="K1386" t="s">
        <v>433</v>
      </c>
      <c r="L1386">
        <v>304000</v>
      </c>
      <c r="M1386" t="s">
        <v>1255</v>
      </c>
      <c r="O1386" s="66">
        <v>12720</v>
      </c>
      <c r="P1386" s="66">
        <v>2430.05</v>
      </c>
      <c r="Q1386" t="s">
        <v>414</v>
      </c>
      <c r="R1386" t="s">
        <v>545</v>
      </c>
      <c r="S1386" t="e">
        <f>VLOOKUP(B1386,中介结果明细表!$B$4:$E$6,8,FALSE)</f>
        <v>#N/A</v>
      </c>
    </row>
    <row r="1387" hidden="1" spans="1:19">
      <c r="A1387">
        <v>1235</v>
      </c>
      <c r="B1387" s="67">
        <v>34000000599</v>
      </c>
      <c r="C1387" t="s">
        <v>710</v>
      </c>
      <c r="D1387" t="s">
        <v>1499</v>
      </c>
      <c r="E1387" t="s">
        <v>710</v>
      </c>
      <c r="F1387" t="s">
        <v>542</v>
      </c>
      <c r="G1387" t="s">
        <v>459</v>
      </c>
      <c r="H1387">
        <v>1</v>
      </c>
      <c r="I1387" t="s">
        <v>593</v>
      </c>
      <c r="J1387">
        <v>3020501</v>
      </c>
      <c r="K1387" t="s">
        <v>433</v>
      </c>
      <c r="L1387">
        <v>304000</v>
      </c>
      <c r="M1387" t="s">
        <v>1255</v>
      </c>
      <c r="O1387" s="66">
        <v>24400</v>
      </c>
      <c r="P1387" s="66">
        <v>7212.58</v>
      </c>
      <c r="Q1387" t="s">
        <v>414</v>
      </c>
      <c r="R1387" t="s">
        <v>545</v>
      </c>
      <c r="S1387" t="e">
        <f>VLOOKUP(B1387,中介结果明细表!$B$4:$E$6,8,FALSE)</f>
        <v>#N/A</v>
      </c>
    </row>
    <row r="1388" hidden="1" spans="1:19">
      <c r="A1388">
        <v>1235</v>
      </c>
      <c r="B1388" s="67">
        <v>34000000600</v>
      </c>
      <c r="C1388" t="s">
        <v>950</v>
      </c>
      <c r="D1388" t="s">
        <v>1664</v>
      </c>
      <c r="E1388" t="s">
        <v>1664</v>
      </c>
      <c r="F1388" t="s">
        <v>542</v>
      </c>
      <c r="G1388" t="s">
        <v>1743</v>
      </c>
      <c r="H1388">
        <v>1</v>
      </c>
      <c r="I1388" t="s">
        <v>593</v>
      </c>
      <c r="J1388">
        <v>3020501</v>
      </c>
      <c r="K1388" t="s">
        <v>1744</v>
      </c>
      <c r="L1388">
        <v>304000</v>
      </c>
      <c r="M1388" t="s">
        <v>1255</v>
      </c>
      <c r="O1388" s="66">
        <v>19604</v>
      </c>
      <c r="P1388" s="66">
        <v>15755.54</v>
      </c>
      <c r="Q1388" t="s">
        <v>414</v>
      </c>
      <c r="R1388" t="s">
        <v>545</v>
      </c>
      <c r="S1388" t="e">
        <f>VLOOKUP(B1388,中介结果明细表!$B$4:$E$6,8,FALSE)</f>
        <v>#N/A</v>
      </c>
    </row>
    <row r="1389" spans="1:19">
      <c r="A1389">
        <v>1235</v>
      </c>
      <c r="B1389" s="67">
        <v>34000000601</v>
      </c>
      <c r="C1389" t="s">
        <v>1290</v>
      </c>
      <c r="D1389" t="s">
        <v>1295</v>
      </c>
      <c r="E1389" t="s">
        <v>1290</v>
      </c>
      <c r="F1389" t="s">
        <v>542</v>
      </c>
      <c r="G1389" t="s">
        <v>1170</v>
      </c>
      <c r="H1389">
        <v>1</v>
      </c>
      <c r="I1389" t="s">
        <v>411</v>
      </c>
      <c r="J1389">
        <v>302020106</v>
      </c>
      <c r="K1389" t="s">
        <v>1400</v>
      </c>
      <c r="L1389">
        <v>304000</v>
      </c>
      <c r="M1389" t="s">
        <v>1255</v>
      </c>
      <c r="O1389" s="66">
        <v>48717.95</v>
      </c>
      <c r="P1389" s="66">
        <v>1461.54</v>
      </c>
      <c r="Q1389" t="s">
        <v>414</v>
      </c>
      <c r="R1389" t="s">
        <v>545</v>
      </c>
      <c r="S1389" t="e">
        <f>VLOOKUP(B1389,中介结果明细表!$B$4:$E$6,8,FALSE)</f>
        <v>#N/A</v>
      </c>
    </row>
    <row r="1390" hidden="1" spans="1:19">
      <c r="A1390">
        <v>1235</v>
      </c>
      <c r="B1390" s="67">
        <v>34000000602</v>
      </c>
      <c r="C1390" t="s">
        <v>1558</v>
      </c>
      <c r="D1390" t="s">
        <v>1692</v>
      </c>
      <c r="E1390" t="s">
        <v>1692</v>
      </c>
      <c r="F1390" t="s">
        <v>542</v>
      </c>
      <c r="G1390" t="s">
        <v>1743</v>
      </c>
      <c r="H1390">
        <v>1</v>
      </c>
      <c r="I1390" t="s">
        <v>593</v>
      </c>
      <c r="J1390">
        <v>3020504</v>
      </c>
      <c r="K1390" t="s">
        <v>1725</v>
      </c>
      <c r="L1390">
        <v>304000</v>
      </c>
      <c r="M1390" t="s">
        <v>1255</v>
      </c>
      <c r="O1390" s="66">
        <v>22920</v>
      </c>
      <c r="P1390" s="66">
        <v>18420.57</v>
      </c>
      <c r="Q1390" t="s">
        <v>414</v>
      </c>
      <c r="R1390" t="s">
        <v>545</v>
      </c>
      <c r="S1390" t="e">
        <f>VLOOKUP(B1390,中介结果明细表!$B$4:$E$6,8,FALSE)</f>
        <v>#N/A</v>
      </c>
    </row>
    <row r="1391" hidden="1" spans="1:19">
      <c r="A1391">
        <v>1235</v>
      </c>
      <c r="B1391" s="67">
        <v>34000000603</v>
      </c>
      <c r="C1391" t="s">
        <v>950</v>
      </c>
      <c r="D1391" t="s">
        <v>1663</v>
      </c>
      <c r="E1391" t="s">
        <v>1663</v>
      </c>
      <c r="F1391" t="s">
        <v>542</v>
      </c>
      <c r="G1391" t="s">
        <v>1661</v>
      </c>
      <c r="H1391">
        <v>1</v>
      </c>
      <c r="I1391" t="s">
        <v>593</v>
      </c>
      <c r="J1391">
        <v>3020501</v>
      </c>
      <c r="K1391" t="s">
        <v>1662</v>
      </c>
      <c r="L1391">
        <v>304000</v>
      </c>
      <c r="M1391" t="s">
        <v>1255</v>
      </c>
      <c r="O1391" s="66">
        <v>16610</v>
      </c>
      <c r="P1391" s="66">
        <v>11047.62</v>
      </c>
      <c r="Q1391" t="s">
        <v>414</v>
      </c>
      <c r="R1391" t="s">
        <v>545</v>
      </c>
      <c r="S1391" t="e">
        <f>VLOOKUP(B1391,中介结果明细表!$B$4:$E$6,8,FALSE)</f>
        <v>#N/A</v>
      </c>
    </row>
    <row r="1392" hidden="1" spans="1:19">
      <c r="A1392">
        <v>1235</v>
      </c>
      <c r="B1392" s="67">
        <v>34000000604</v>
      </c>
      <c r="C1392" t="s">
        <v>1429</v>
      </c>
      <c r="D1392" t="s">
        <v>1430</v>
      </c>
      <c r="E1392" t="s">
        <v>1431</v>
      </c>
      <c r="F1392" t="s">
        <v>542</v>
      </c>
      <c r="G1392" t="s">
        <v>630</v>
      </c>
      <c r="H1392">
        <v>1</v>
      </c>
      <c r="I1392" t="s">
        <v>411</v>
      </c>
      <c r="J1392">
        <v>302020108</v>
      </c>
      <c r="K1392" t="s">
        <v>1432</v>
      </c>
      <c r="L1392">
        <v>304000</v>
      </c>
      <c r="M1392" t="s">
        <v>1255</v>
      </c>
      <c r="O1392" s="66">
        <v>16553</v>
      </c>
      <c r="P1392" s="66">
        <v>2010.1</v>
      </c>
      <c r="Q1392" t="s">
        <v>414</v>
      </c>
      <c r="R1392" t="s">
        <v>545</v>
      </c>
      <c r="S1392" t="e">
        <f>VLOOKUP(B1392,中介结果明细表!$B$4:$E$6,8,FALSE)</f>
        <v>#N/A</v>
      </c>
    </row>
    <row r="1393" hidden="1" spans="1:19">
      <c r="A1393">
        <v>1235</v>
      </c>
      <c r="B1393" s="67">
        <v>34000000605</v>
      </c>
      <c r="C1393" t="s">
        <v>1276</v>
      </c>
      <c r="D1393" t="s">
        <v>1417</v>
      </c>
      <c r="E1393" t="s">
        <v>1276</v>
      </c>
      <c r="F1393" t="s">
        <v>542</v>
      </c>
      <c r="G1393" t="s">
        <v>1414</v>
      </c>
      <c r="H1393">
        <v>1</v>
      </c>
      <c r="I1393" t="s">
        <v>593</v>
      </c>
      <c r="J1393">
        <v>302020101</v>
      </c>
      <c r="K1393" t="s">
        <v>1416</v>
      </c>
      <c r="L1393">
        <v>304000</v>
      </c>
      <c r="M1393" t="s">
        <v>1255</v>
      </c>
      <c r="O1393" s="66">
        <v>7948.72</v>
      </c>
      <c r="P1393" s="66">
        <v>376.46</v>
      </c>
      <c r="Q1393" t="s">
        <v>414</v>
      </c>
      <c r="R1393" t="s">
        <v>544</v>
      </c>
      <c r="S1393" t="e">
        <f>VLOOKUP(B1393,中介结果明细表!$B$4:$E$6,8,FALSE)</f>
        <v>#N/A</v>
      </c>
    </row>
    <row r="1394" hidden="1" spans="1:19">
      <c r="A1394">
        <v>1235</v>
      </c>
      <c r="B1394" s="67">
        <v>34000000606</v>
      </c>
      <c r="C1394" t="s">
        <v>1354</v>
      </c>
      <c r="D1394" t="s">
        <v>1547</v>
      </c>
      <c r="E1394" t="s">
        <v>1354</v>
      </c>
      <c r="F1394" t="s">
        <v>542</v>
      </c>
      <c r="G1394" t="s">
        <v>1548</v>
      </c>
      <c r="H1394">
        <v>1</v>
      </c>
      <c r="I1394" t="s">
        <v>593</v>
      </c>
      <c r="J1394">
        <v>302020105</v>
      </c>
      <c r="K1394" t="s">
        <v>1549</v>
      </c>
      <c r="L1394">
        <v>304000</v>
      </c>
      <c r="M1394" t="s">
        <v>1255</v>
      </c>
      <c r="O1394" s="66">
        <v>50854.46</v>
      </c>
      <c r="P1394" s="66">
        <v>18555.96</v>
      </c>
      <c r="Q1394" t="s">
        <v>414</v>
      </c>
      <c r="R1394" t="s">
        <v>544</v>
      </c>
      <c r="S1394" t="e">
        <f>VLOOKUP(B1394,中介结果明细表!$B$4:$E$6,8,FALSE)</f>
        <v>#N/A</v>
      </c>
    </row>
    <row r="1395" hidden="1" spans="1:19">
      <c r="A1395">
        <v>1235</v>
      </c>
      <c r="B1395" s="67">
        <v>34000000607</v>
      </c>
      <c r="C1395" t="s">
        <v>1756</v>
      </c>
      <c r="D1395" t="s">
        <v>1789</v>
      </c>
      <c r="E1395" t="s">
        <v>1789</v>
      </c>
      <c r="F1395" t="s">
        <v>542</v>
      </c>
      <c r="G1395" t="s">
        <v>1750</v>
      </c>
      <c r="H1395">
        <v>1</v>
      </c>
      <c r="I1395" t="s">
        <v>593</v>
      </c>
      <c r="J1395">
        <v>3020503</v>
      </c>
      <c r="K1395" t="s">
        <v>1725</v>
      </c>
      <c r="L1395">
        <v>304000</v>
      </c>
      <c r="M1395" t="s">
        <v>1255</v>
      </c>
      <c r="O1395" s="66">
        <v>12978</v>
      </c>
      <c r="P1395" s="66">
        <v>10430.29</v>
      </c>
      <c r="Q1395" t="s">
        <v>414</v>
      </c>
      <c r="R1395" t="s">
        <v>544</v>
      </c>
      <c r="S1395" t="e">
        <f>VLOOKUP(B1395,中介结果明细表!$B$4:$E$6,8,FALSE)</f>
        <v>#N/A</v>
      </c>
    </row>
    <row r="1396" hidden="1" spans="1:19">
      <c r="A1396">
        <v>1235</v>
      </c>
      <c r="B1396" s="67">
        <v>34000000608</v>
      </c>
      <c r="C1396" t="s">
        <v>1299</v>
      </c>
      <c r="D1396" t="s">
        <v>1412</v>
      </c>
      <c r="E1396" t="s">
        <v>1299</v>
      </c>
      <c r="F1396" t="s">
        <v>542</v>
      </c>
      <c r="G1396" t="s">
        <v>462</v>
      </c>
      <c r="H1396">
        <v>1</v>
      </c>
      <c r="I1396" t="s">
        <v>593</v>
      </c>
      <c r="J1396">
        <v>3020501</v>
      </c>
      <c r="K1396" t="s">
        <v>433</v>
      </c>
      <c r="L1396">
        <v>304000</v>
      </c>
      <c r="M1396" t="s">
        <v>1255</v>
      </c>
      <c r="O1396" s="66">
        <v>275771.77</v>
      </c>
      <c r="P1396" s="66">
        <v>87975.76</v>
      </c>
      <c r="Q1396" t="s">
        <v>414</v>
      </c>
      <c r="R1396" t="s">
        <v>550</v>
      </c>
      <c r="S1396" t="e">
        <f>VLOOKUP(B1396,中介结果明细表!$B$4:$E$6,8,FALSE)</f>
        <v>#N/A</v>
      </c>
    </row>
    <row r="1397" hidden="1" spans="1:19">
      <c r="A1397">
        <v>1235</v>
      </c>
      <c r="B1397" s="67">
        <v>34000000609</v>
      </c>
      <c r="C1397" t="s">
        <v>1299</v>
      </c>
      <c r="D1397" t="s">
        <v>1412</v>
      </c>
      <c r="E1397" t="s">
        <v>1299</v>
      </c>
      <c r="F1397" t="s">
        <v>542</v>
      </c>
      <c r="G1397" t="s">
        <v>462</v>
      </c>
      <c r="H1397">
        <v>1</v>
      </c>
      <c r="I1397" t="s">
        <v>593</v>
      </c>
      <c r="J1397">
        <v>3020501</v>
      </c>
      <c r="K1397" t="s">
        <v>433</v>
      </c>
      <c r="L1397">
        <v>304000</v>
      </c>
      <c r="M1397" t="s">
        <v>1255</v>
      </c>
      <c r="O1397" s="66">
        <v>275771.79</v>
      </c>
      <c r="P1397" s="66">
        <v>87975.73</v>
      </c>
      <c r="Q1397" t="s">
        <v>414</v>
      </c>
      <c r="R1397" t="s">
        <v>550</v>
      </c>
      <c r="S1397" t="e">
        <f>VLOOKUP(B1397,中介结果明细表!$B$4:$E$6,8,FALSE)</f>
        <v>#N/A</v>
      </c>
    </row>
    <row r="1398" spans="1:19">
      <c r="A1398">
        <v>1235</v>
      </c>
      <c r="B1398" s="67">
        <v>34000000610</v>
      </c>
      <c r="C1398" t="s">
        <v>252</v>
      </c>
      <c r="D1398" t="s">
        <v>1341</v>
      </c>
      <c r="E1398" t="s">
        <v>252</v>
      </c>
      <c r="F1398" t="s">
        <v>542</v>
      </c>
      <c r="G1398" t="s">
        <v>1339</v>
      </c>
      <c r="H1398">
        <v>1</v>
      </c>
      <c r="I1398" t="s">
        <v>593</v>
      </c>
      <c r="J1398">
        <v>3020503</v>
      </c>
      <c r="K1398" t="s">
        <v>433</v>
      </c>
      <c r="L1398">
        <v>304000</v>
      </c>
      <c r="M1398" t="s">
        <v>1255</v>
      </c>
      <c r="O1398" s="66">
        <v>4218</v>
      </c>
      <c r="P1398" s="66">
        <v>126.54</v>
      </c>
      <c r="Q1398" t="s">
        <v>414</v>
      </c>
      <c r="R1398" t="s">
        <v>550</v>
      </c>
      <c r="S1398" t="e">
        <f>VLOOKUP(B1398,中介结果明细表!$B$4:$E$6,8,FALSE)</f>
        <v>#N/A</v>
      </c>
    </row>
    <row r="1399" hidden="1" spans="1:19">
      <c r="A1399">
        <v>1235</v>
      </c>
      <c r="B1399" s="67">
        <v>34000000611</v>
      </c>
      <c r="C1399" t="s">
        <v>1505</v>
      </c>
      <c r="D1399" t="s">
        <v>1507</v>
      </c>
      <c r="E1399" t="s">
        <v>1505</v>
      </c>
      <c r="F1399" t="s">
        <v>542</v>
      </c>
      <c r="G1399" t="s">
        <v>462</v>
      </c>
      <c r="H1399">
        <v>1</v>
      </c>
      <c r="I1399" t="s">
        <v>593</v>
      </c>
      <c r="J1399">
        <v>30202070105</v>
      </c>
      <c r="K1399" t="s">
        <v>433</v>
      </c>
      <c r="L1399">
        <v>304000</v>
      </c>
      <c r="M1399" t="s">
        <v>1255</v>
      </c>
      <c r="O1399" s="66">
        <v>51000</v>
      </c>
      <c r="P1399" s="66">
        <v>16253.42</v>
      </c>
      <c r="Q1399" t="s">
        <v>414</v>
      </c>
      <c r="R1399" t="s">
        <v>550</v>
      </c>
      <c r="S1399" t="e">
        <f>VLOOKUP(B1399,中介结果明细表!$B$4:$E$6,8,FALSE)</f>
        <v>#N/A</v>
      </c>
    </row>
    <row r="1400" hidden="1" spans="1:19">
      <c r="A1400">
        <v>1235</v>
      </c>
      <c r="B1400" s="67">
        <v>34000000612</v>
      </c>
      <c r="C1400" t="s">
        <v>1256</v>
      </c>
      <c r="D1400" t="s">
        <v>1785</v>
      </c>
      <c r="E1400" t="s">
        <v>1785</v>
      </c>
      <c r="F1400" t="s">
        <v>542</v>
      </c>
      <c r="G1400" t="s">
        <v>877</v>
      </c>
      <c r="H1400">
        <v>1</v>
      </c>
      <c r="I1400" t="s">
        <v>593</v>
      </c>
      <c r="J1400">
        <v>3020503</v>
      </c>
      <c r="K1400" t="s">
        <v>1734</v>
      </c>
      <c r="L1400">
        <v>304000</v>
      </c>
      <c r="M1400" t="s">
        <v>1255</v>
      </c>
      <c r="O1400" s="66">
        <v>7934</v>
      </c>
      <c r="P1400" s="66">
        <v>6376.48</v>
      </c>
      <c r="Q1400" t="s">
        <v>414</v>
      </c>
      <c r="R1400" t="s">
        <v>548</v>
      </c>
      <c r="S1400" t="e">
        <f>VLOOKUP(B1400,中介结果明细表!$B$4:$E$6,8,FALSE)</f>
        <v>#N/A</v>
      </c>
    </row>
    <row r="1401" hidden="1" spans="1:19">
      <c r="A1401">
        <v>1235</v>
      </c>
      <c r="B1401" s="67">
        <v>34000000613</v>
      </c>
      <c r="C1401" t="s">
        <v>1424</v>
      </c>
      <c r="D1401" t="s">
        <v>1706</v>
      </c>
      <c r="E1401" t="s">
        <v>1706</v>
      </c>
      <c r="F1401" t="s">
        <v>542</v>
      </c>
      <c r="G1401" t="s">
        <v>1704</v>
      </c>
      <c r="H1401">
        <v>1</v>
      </c>
      <c r="I1401" t="s">
        <v>640</v>
      </c>
      <c r="J1401">
        <v>30202190101</v>
      </c>
      <c r="K1401" t="s">
        <v>1707</v>
      </c>
      <c r="L1401">
        <v>304000</v>
      </c>
      <c r="M1401" t="s">
        <v>1255</v>
      </c>
      <c r="O1401" s="66">
        <v>298358.05</v>
      </c>
      <c r="P1401" s="66">
        <v>219115.57</v>
      </c>
      <c r="Q1401" t="s">
        <v>414</v>
      </c>
      <c r="R1401" t="s">
        <v>548</v>
      </c>
      <c r="S1401" t="e">
        <f>VLOOKUP(B1401,中介结果明细表!$B$4:$E$6,8,FALSE)</f>
        <v>#N/A</v>
      </c>
    </row>
    <row r="1402" hidden="1" spans="1:19">
      <c r="A1402">
        <v>1235</v>
      </c>
      <c r="B1402" s="67">
        <v>34000000614</v>
      </c>
      <c r="C1402" t="s">
        <v>704</v>
      </c>
      <c r="D1402" t="s">
        <v>1733</v>
      </c>
      <c r="E1402" t="s">
        <v>1733</v>
      </c>
      <c r="F1402" t="s">
        <v>542</v>
      </c>
      <c r="G1402" t="s">
        <v>877</v>
      </c>
      <c r="H1402">
        <v>1</v>
      </c>
      <c r="I1402" t="s">
        <v>593</v>
      </c>
      <c r="J1402">
        <v>3020503</v>
      </c>
      <c r="K1402" t="s">
        <v>1734</v>
      </c>
      <c r="L1402">
        <v>304000</v>
      </c>
      <c r="M1402" t="s">
        <v>1255</v>
      </c>
      <c r="O1402" s="66">
        <v>18210</v>
      </c>
      <c r="P1402" s="66">
        <v>14635.21</v>
      </c>
      <c r="Q1402" t="s">
        <v>414</v>
      </c>
      <c r="R1402" t="s">
        <v>548</v>
      </c>
      <c r="S1402" t="e">
        <f>VLOOKUP(B1402,中介结果明细表!$B$4:$E$6,8,FALSE)</f>
        <v>#N/A</v>
      </c>
    </row>
    <row r="1403" hidden="1" spans="1:19">
      <c r="A1403">
        <v>1235</v>
      </c>
      <c r="B1403" s="67">
        <v>34000000615</v>
      </c>
      <c r="C1403" t="s">
        <v>1424</v>
      </c>
      <c r="D1403" t="s">
        <v>1775</v>
      </c>
      <c r="E1403" t="s">
        <v>1776</v>
      </c>
      <c r="F1403" t="s">
        <v>1777</v>
      </c>
      <c r="G1403" t="s">
        <v>1777</v>
      </c>
      <c r="H1403">
        <v>1</v>
      </c>
      <c r="I1403" t="s">
        <v>640</v>
      </c>
      <c r="J1403">
        <v>30202030101</v>
      </c>
      <c r="K1403" t="s">
        <v>1778</v>
      </c>
      <c r="L1403">
        <v>304000</v>
      </c>
      <c r="M1403" t="s">
        <v>1255</v>
      </c>
      <c r="O1403" s="66">
        <v>291103.93</v>
      </c>
      <c r="P1403" s="66">
        <v>269253.8</v>
      </c>
      <c r="Q1403" t="s">
        <v>414</v>
      </c>
      <c r="R1403" t="s">
        <v>544</v>
      </c>
      <c r="S1403" t="e">
        <f>VLOOKUP(B1403,中介结果明细表!$B$4:$E$6,8,FALSE)</f>
        <v>#N/A</v>
      </c>
    </row>
    <row r="1404" spans="1:19">
      <c r="A1404">
        <v>1235</v>
      </c>
      <c r="B1404" s="67">
        <v>34000000616</v>
      </c>
      <c r="C1404" t="s">
        <v>1395</v>
      </c>
      <c r="D1404" t="s">
        <v>1413</v>
      </c>
      <c r="E1404" t="s">
        <v>1395</v>
      </c>
      <c r="F1404" t="s">
        <v>542</v>
      </c>
      <c r="G1404" t="s">
        <v>1414</v>
      </c>
      <c r="H1404">
        <v>1</v>
      </c>
      <c r="I1404" t="s">
        <v>593</v>
      </c>
      <c r="J1404">
        <v>30202070105</v>
      </c>
      <c r="K1404" t="s">
        <v>433</v>
      </c>
      <c r="L1404">
        <v>304000</v>
      </c>
      <c r="M1404" t="s">
        <v>1255</v>
      </c>
      <c r="O1404" s="66">
        <v>52991.45</v>
      </c>
      <c r="P1404" s="66">
        <v>1589.74</v>
      </c>
      <c r="Q1404" t="s">
        <v>414</v>
      </c>
      <c r="R1404" t="s">
        <v>544</v>
      </c>
      <c r="S1404" t="e">
        <f>VLOOKUP(B1404,中介结果明细表!$B$4:$E$6,8,FALSE)</f>
        <v>#N/A</v>
      </c>
    </row>
    <row r="1405" hidden="1" spans="1:19">
      <c r="A1405">
        <v>1235</v>
      </c>
      <c r="B1405" s="67">
        <v>34000000617</v>
      </c>
      <c r="C1405" t="s">
        <v>1299</v>
      </c>
      <c r="D1405" t="s">
        <v>1412</v>
      </c>
      <c r="E1405" t="s">
        <v>1299</v>
      </c>
      <c r="F1405" t="s">
        <v>542</v>
      </c>
      <c r="G1405" t="s">
        <v>622</v>
      </c>
      <c r="H1405">
        <v>1</v>
      </c>
      <c r="I1405" t="s">
        <v>593</v>
      </c>
      <c r="J1405">
        <v>3020501</v>
      </c>
      <c r="K1405" t="s">
        <v>433</v>
      </c>
      <c r="L1405">
        <v>304000</v>
      </c>
      <c r="M1405" t="s">
        <v>1255</v>
      </c>
      <c r="O1405" s="66">
        <v>260000</v>
      </c>
      <c r="P1405" s="66">
        <v>7800</v>
      </c>
      <c r="Q1405" t="s">
        <v>414</v>
      </c>
      <c r="R1405" t="s">
        <v>544</v>
      </c>
      <c r="S1405" t="e">
        <f>VLOOKUP(B1405,中介结果明细表!$B$4:$E$6,8,FALSE)</f>
        <v>#N/A</v>
      </c>
    </row>
    <row r="1406" hidden="1" spans="1:19">
      <c r="A1406">
        <v>1235</v>
      </c>
      <c r="B1406" s="67">
        <v>34000000618</v>
      </c>
      <c r="C1406" t="s">
        <v>1505</v>
      </c>
      <c r="D1406" t="s">
        <v>1506</v>
      </c>
      <c r="E1406" t="s">
        <v>1505</v>
      </c>
      <c r="F1406" t="s">
        <v>542</v>
      </c>
      <c r="G1406" t="s">
        <v>462</v>
      </c>
      <c r="H1406">
        <v>1</v>
      </c>
      <c r="I1406" t="s">
        <v>593</v>
      </c>
      <c r="J1406">
        <v>30202070105</v>
      </c>
      <c r="K1406" t="s">
        <v>433</v>
      </c>
      <c r="L1406">
        <v>304000</v>
      </c>
      <c r="M1406" t="s">
        <v>1255</v>
      </c>
      <c r="O1406" s="66">
        <v>74000</v>
      </c>
      <c r="P1406" s="66">
        <v>23583.18</v>
      </c>
      <c r="Q1406" t="s">
        <v>414</v>
      </c>
      <c r="R1406" t="s">
        <v>544</v>
      </c>
      <c r="S1406" t="e">
        <f>VLOOKUP(B1406,中介结果明细表!$B$4:$E$6,8,FALSE)</f>
        <v>#N/A</v>
      </c>
    </row>
    <row r="1407" spans="1:19">
      <c r="A1407">
        <v>1235</v>
      </c>
      <c r="B1407" s="67">
        <v>34000000619</v>
      </c>
      <c r="C1407" t="s">
        <v>252</v>
      </c>
      <c r="D1407" t="s">
        <v>1342</v>
      </c>
      <c r="E1407" t="s">
        <v>252</v>
      </c>
      <c r="F1407" t="s">
        <v>542</v>
      </c>
      <c r="G1407" t="s">
        <v>1339</v>
      </c>
      <c r="H1407">
        <v>1</v>
      </c>
      <c r="I1407" t="s">
        <v>593</v>
      </c>
      <c r="J1407">
        <v>3020503</v>
      </c>
      <c r="K1407" t="s">
        <v>433</v>
      </c>
      <c r="L1407">
        <v>304000</v>
      </c>
      <c r="M1407" t="s">
        <v>1255</v>
      </c>
      <c r="O1407" s="66">
        <v>4279</v>
      </c>
      <c r="P1407" s="66">
        <v>128.37</v>
      </c>
      <c r="Q1407" t="s">
        <v>414</v>
      </c>
      <c r="R1407" t="s">
        <v>544</v>
      </c>
      <c r="S1407" t="e">
        <f>VLOOKUP(B1407,中介结果明细表!$B$4:$E$6,8,FALSE)</f>
        <v>#N/A</v>
      </c>
    </row>
    <row r="1408" hidden="1" spans="1:19">
      <c r="A1408">
        <v>1235</v>
      </c>
      <c r="B1408" s="67">
        <v>34000000620</v>
      </c>
      <c r="C1408" t="s">
        <v>950</v>
      </c>
      <c r="D1408" t="s">
        <v>953</v>
      </c>
      <c r="E1408" t="s">
        <v>953</v>
      </c>
      <c r="F1408" t="s">
        <v>542</v>
      </c>
      <c r="G1408" t="s">
        <v>1743</v>
      </c>
      <c r="H1408">
        <v>1</v>
      </c>
      <c r="I1408" t="s">
        <v>593</v>
      </c>
      <c r="J1408">
        <v>3020501</v>
      </c>
      <c r="K1408" t="s">
        <v>1744</v>
      </c>
      <c r="L1408">
        <v>304000</v>
      </c>
      <c r="M1408" t="s">
        <v>1255</v>
      </c>
      <c r="O1408" s="66">
        <v>15379</v>
      </c>
      <c r="P1408" s="66">
        <v>12359.95</v>
      </c>
      <c r="Q1408" t="s">
        <v>414</v>
      </c>
      <c r="R1408" t="s">
        <v>544</v>
      </c>
      <c r="S1408" t="e">
        <f>VLOOKUP(B1408,中介结果明细表!$B$4:$E$6,8,FALSE)</f>
        <v>#N/A</v>
      </c>
    </row>
    <row r="1409" hidden="1" spans="1:19">
      <c r="A1409">
        <v>1235</v>
      </c>
      <c r="B1409" s="67">
        <v>34000000621</v>
      </c>
      <c r="C1409" t="s">
        <v>1456</v>
      </c>
      <c r="D1409" t="s">
        <v>1457</v>
      </c>
      <c r="E1409" t="s">
        <v>1456</v>
      </c>
      <c r="F1409" t="s">
        <v>542</v>
      </c>
      <c r="G1409" t="s">
        <v>1455</v>
      </c>
      <c r="H1409">
        <v>1</v>
      </c>
      <c r="I1409" t="s">
        <v>593</v>
      </c>
      <c r="J1409">
        <v>302020509</v>
      </c>
      <c r="K1409" t="s">
        <v>433</v>
      </c>
      <c r="L1409">
        <v>304000</v>
      </c>
      <c r="M1409" t="s">
        <v>1255</v>
      </c>
      <c r="O1409" s="66">
        <v>4786.32</v>
      </c>
      <c r="P1409" s="66">
        <v>903.32</v>
      </c>
      <c r="Q1409" t="s">
        <v>414</v>
      </c>
      <c r="R1409" t="s">
        <v>544</v>
      </c>
      <c r="S1409" t="e">
        <f>VLOOKUP(B1409,中介结果明细表!$B$4:$E$6,8,FALSE)</f>
        <v>#N/A</v>
      </c>
    </row>
    <row r="1410" hidden="1" spans="1:19">
      <c r="A1410">
        <v>1235</v>
      </c>
      <c r="B1410" s="67">
        <v>34000000622</v>
      </c>
      <c r="C1410" t="s">
        <v>1715</v>
      </c>
      <c r="D1410" t="s">
        <v>1716</v>
      </c>
      <c r="E1410" t="s">
        <v>1716</v>
      </c>
      <c r="F1410" t="s">
        <v>542</v>
      </c>
      <c r="G1410" t="s">
        <v>857</v>
      </c>
      <c r="H1410">
        <v>1</v>
      </c>
      <c r="I1410" t="s">
        <v>593</v>
      </c>
      <c r="J1410">
        <v>302040901</v>
      </c>
      <c r="K1410" t="s">
        <v>1718</v>
      </c>
      <c r="L1410">
        <v>304000</v>
      </c>
      <c r="M1410" t="s">
        <v>1255</v>
      </c>
      <c r="O1410" s="66">
        <v>90900</v>
      </c>
      <c r="P1410" s="66">
        <v>59304.66</v>
      </c>
      <c r="Q1410" t="s">
        <v>414</v>
      </c>
      <c r="R1410" t="s">
        <v>544</v>
      </c>
      <c r="S1410" t="e">
        <f>VLOOKUP(B1410,中介结果明细表!$B$4:$E$6,8,FALSE)</f>
        <v>#N/A</v>
      </c>
    </row>
    <row r="1411" spans="1:19">
      <c r="A1411">
        <v>1235</v>
      </c>
      <c r="B1411" s="67">
        <v>34000000623</v>
      </c>
      <c r="C1411" t="s">
        <v>1256</v>
      </c>
      <c r="D1411" t="s">
        <v>1259</v>
      </c>
      <c r="E1411" t="s">
        <v>1256</v>
      </c>
      <c r="F1411" t="s">
        <v>542</v>
      </c>
      <c r="G1411" t="s">
        <v>1260</v>
      </c>
      <c r="H1411">
        <v>1</v>
      </c>
      <c r="I1411" t="s">
        <v>593</v>
      </c>
      <c r="J1411">
        <v>3020503</v>
      </c>
      <c r="K1411" t="s">
        <v>433</v>
      </c>
      <c r="L1411">
        <v>304000</v>
      </c>
      <c r="M1411" t="s">
        <v>1255</v>
      </c>
      <c r="O1411" s="66">
        <v>16923.08</v>
      </c>
      <c r="P1411" s="66">
        <v>507.69</v>
      </c>
      <c r="Q1411" t="s">
        <v>414</v>
      </c>
      <c r="R1411" t="s">
        <v>544</v>
      </c>
      <c r="S1411" t="e">
        <f>VLOOKUP(B1411,中介结果明细表!$B$4:$E$6,8,FALSE)</f>
        <v>#N/A</v>
      </c>
    </row>
    <row r="1412" hidden="1" spans="1:19">
      <c r="A1412">
        <v>1235</v>
      </c>
      <c r="B1412" s="67">
        <v>34000000624</v>
      </c>
      <c r="C1412" t="s">
        <v>950</v>
      </c>
      <c r="D1412" t="s">
        <v>1664</v>
      </c>
      <c r="E1412" t="s">
        <v>1664</v>
      </c>
      <c r="F1412" t="s">
        <v>542</v>
      </c>
      <c r="G1412" t="s">
        <v>1661</v>
      </c>
      <c r="H1412">
        <v>1</v>
      </c>
      <c r="I1412" t="s">
        <v>593</v>
      </c>
      <c r="J1412">
        <v>3020501</v>
      </c>
      <c r="K1412" t="s">
        <v>1662</v>
      </c>
      <c r="L1412">
        <v>304000</v>
      </c>
      <c r="M1412" t="s">
        <v>1255</v>
      </c>
      <c r="O1412" s="66">
        <v>15488</v>
      </c>
      <c r="P1412" s="66">
        <v>10301.36</v>
      </c>
      <c r="Q1412" t="s">
        <v>414</v>
      </c>
      <c r="R1412" t="s">
        <v>544</v>
      </c>
      <c r="S1412" t="e">
        <f>VLOOKUP(B1412,中介结果明细表!$B$4:$E$6,8,FALSE)</f>
        <v>#N/A</v>
      </c>
    </row>
    <row r="1413" spans="1:19">
      <c r="A1413">
        <v>1235</v>
      </c>
      <c r="B1413" s="67">
        <v>34000000625</v>
      </c>
      <c r="C1413" t="s">
        <v>955</v>
      </c>
      <c r="D1413" t="s">
        <v>1353</v>
      </c>
      <c r="E1413" t="s">
        <v>955</v>
      </c>
      <c r="F1413" t="s">
        <v>542</v>
      </c>
      <c r="G1413" t="s">
        <v>1352</v>
      </c>
      <c r="H1413">
        <v>1</v>
      </c>
      <c r="I1413" t="s">
        <v>472</v>
      </c>
      <c r="J1413">
        <v>3020501</v>
      </c>
      <c r="K1413" t="s">
        <v>433</v>
      </c>
      <c r="L1413">
        <v>304000</v>
      </c>
      <c r="M1413" t="s">
        <v>1255</v>
      </c>
      <c r="O1413" s="66">
        <v>4070</v>
      </c>
      <c r="P1413" s="66">
        <v>122.1</v>
      </c>
      <c r="Q1413" t="s">
        <v>414</v>
      </c>
      <c r="R1413" t="s">
        <v>544</v>
      </c>
      <c r="S1413" t="e">
        <f>VLOOKUP(B1413,中介结果明细表!$B$4:$E$6,8,FALSE)</f>
        <v>#N/A</v>
      </c>
    </row>
    <row r="1414" spans="1:19">
      <c r="A1414">
        <v>1235</v>
      </c>
      <c r="B1414" s="67">
        <v>34000000626</v>
      </c>
      <c r="C1414" t="s">
        <v>1274</v>
      </c>
      <c r="D1414" t="s">
        <v>1454</v>
      </c>
      <c r="E1414" t="s">
        <v>1274</v>
      </c>
      <c r="F1414" t="s">
        <v>542</v>
      </c>
      <c r="G1414" t="s">
        <v>1455</v>
      </c>
      <c r="H1414">
        <v>1</v>
      </c>
      <c r="I1414" t="s">
        <v>411</v>
      </c>
      <c r="J1414">
        <v>3020507</v>
      </c>
      <c r="K1414" t="s">
        <v>433</v>
      </c>
      <c r="L1414">
        <v>304000</v>
      </c>
      <c r="M1414" t="s">
        <v>1255</v>
      </c>
      <c r="O1414" s="66">
        <v>24893</v>
      </c>
      <c r="P1414" s="66">
        <v>746.79</v>
      </c>
      <c r="Q1414" t="s">
        <v>414</v>
      </c>
      <c r="R1414" t="s">
        <v>544</v>
      </c>
      <c r="S1414" t="e">
        <f>VLOOKUP(B1414,中介结果明细表!$B$4:$E$6,8,FALSE)</f>
        <v>#N/A</v>
      </c>
    </row>
    <row r="1415" hidden="1" spans="1:19">
      <c r="A1415">
        <v>1235</v>
      </c>
      <c r="B1415" s="67">
        <v>34000000627</v>
      </c>
      <c r="C1415" t="s">
        <v>1299</v>
      </c>
      <c r="D1415" t="s">
        <v>1309</v>
      </c>
      <c r="E1415" t="s">
        <v>1299</v>
      </c>
      <c r="F1415" t="s">
        <v>542</v>
      </c>
      <c r="G1415" t="s">
        <v>1310</v>
      </c>
      <c r="H1415">
        <v>1</v>
      </c>
      <c r="I1415" t="s">
        <v>593</v>
      </c>
      <c r="J1415">
        <v>3020501</v>
      </c>
      <c r="K1415" t="s">
        <v>433</v>
      </c>
      <c r="L1415">
        <v>304000</v>
      </c>
      <c r="M1415" t="s">
        <v>1255</v>
      </c>
      <c r="O1415" s="66">
        <v>280000</v>
      </c>
      <c r="P1415" s="66">
        <v>8400</v>
      </c>
      <c r="Q1415" t="s">
        <v>414</v>
      </c>
      <c r="R1415" t="s">
        <v>544</v>
      </c>
      <c r="S1415" t="e">
        <f>VLOOKUP(B1415,中介结果明细表!$B$4:$E$6,8,FALSE)</f>
        <v>#N/A</v>
      </c>
    </row>
    <row r="1416" hidden="1" spans="1:19">
      <c r="A1416">
        <v>1235</v>
      </c>
      <c r="B1416" s="67">
        <v>34000000628</v>
      </c>
      <c r="C1416" t="s">
        <v>1354</v>
      </c>
      <c r="D1416" t="s">
        <v>1355</v>
      </c>
      <c r="E1416" t="s">
        <v>1354</v>
      </c>
      <c r="F1416" t="s">
        <v>542</v>
      </c>
      <c r="G1416" t="s">
        <v>1381</v>
      </c>
      <c r="H1416">
        <v>1</v>
      </c>
      <c r="I1416" t="s">
        <v>472</v>
      </c>
      <c r="J1416">
        <v>3020503</v>
      </c>
      <c r="K1416" t="s">
        <v>433</v>
      </c>
      <c r="L1416">
        <v>304000</v>
      </c>
      <c r="M1416" t="s">
        <v>1255</v>
      </c>
      <c r="O1416" s="66">
        <v>18803.42</v>
      </c>
      <c r="P1416" s="66">
        <v>564.1</v>
      </c>
      <c r="Q1416" t="s">
        <v>414</v>
      </c>
      <c r="R1416" t="s">
        <v>544</v>
      </c>
      <c r="S1416" t="e">
        <f>VLOOKUP(B1416,中介结果明细表!$B$4:$E$6,8,FALSE)</f>
        <v>#N/A</v>
      </c>
    </row>
    <row r="1417" spans="1:19">
      <c r="A1417">
        <v>1235</v>
      </c>
      <c r="B1417" s="67">
        <v>34000000629</v>
      </c>
      <c r="C1417" t="s">
        <v>704</v>
      </c>
      <c r="D1417" t="s">
        <v>1367</v>
      </c>
      <c r="E1417" t="s">
        <v>704</v>
      </c>
      <c r="F1417" t="s">
        <v>542</v>
      </c>
      <c r="G1417" t="s">
        <v>1370</v>
      </c>
      <c r="H1417">
        <v>1</v>
      </c>
      <c r="I1417" t="s">
        <v>593</v>
      </c>
      <c r="J1417">
        <v>30203010205</v>
      </c>
      <c r="K1417" t="s">
        <v>433</v>
      </c>
      <c r="L1417">
        <v>304000</v>
      </c>
      <c r="M1417" t="s">
        <v>1255</v>
      </c>
      <c r="O1417" s="66">
        <v>18632.48</v>
      </c>
      <c r="P1417" s="66">
        <v>806.23</v>
      </c>
      <c r="Q1417" t="s">
        <v>414</v>
      </c>
      <c r="R1417" t="s">
        <v>544</v>
      </c>
      <c r="S1417" t="e">
        <f>VLOOKUP(B1417,中介结果明细表!$B$4:$E$6,8,FALSE)</f>
        <v>#N/A</v>
      </c>
    </row>
    <row r="1418" spans="1:19">
      <c r="A1418">
        <v>1235</v>
      </c>
      <c r="B1418" s="67">
        <v>34000000630</v>
      </c>
      <c r="C1418" t="s">
        <v>704</v>
      </c>
      <c r="D1418" t="s">
        <v>1367</v>
      </c>
      <c r="E1418" t="s">
        <v>704</v>
      </c>
      <c r="F1418" t="s">
        <v>542</v>
      </c>
      <c r="G1418" t="s">
        <v>1388</v>
      </c>
      <c r="H1418">
        <v>1</v>
      </c>
      <c r="I1418" t="s">
        <v>593</v>
      </c>
      <c r="J1418">
        <v>3020503</v>
      </c>
      <c r="K1418" t="s">
        <v>433</v>
      </c>
      <c r="L1418">
        <v>304000</v>
      </c>
      <c r="M1418" t="s">
        <v>1255</v>
      </c>
      <c r="O1418" s="66">
        <v>18632.48</v>
      </c>
      <c r="P1418" s="66">
        <v>1634.64</v>
      </c>
      <c r="Q1418" t="s">
        <v>414</v>
      </c>
      <c r="R1418" t="s">
        <v>544</v>
      </c>
      <c r="S1418" t="e">
        <f>VLOOKUP(B1418,中介结果明细表!$B$4:$E$6,8,FALSE)</f>
        <v>#N/A</v>
      </c>
    </row>
    <row r="1419" hidden="1" spans="1:19">
      <c r="A1419">
        <v>1235</v>
      </c>
      <c r="B1419" s="67">
        <v>34000000631</v>
      </c>
      <c r="C1419" t="s">
        <v>1736</v>
      </c>
      <c r="D1419" t="s">
        <v>1790</v>
      </c>
      <c r="E1419" t="s">
        <v>1790</v>
      </c>
      <c r="F1419" t="s">
        <v>542</v>
      </c>
      <c r="G1419" t="s">
        <v>894</v>
      </c>
      <c r="H1419">
        <v>1</v>
      </c>
      <c r="I1419" t="s">
        <v>593</v>
      </c>
      <c r="J1419">
        <v>3020503</v>
      </c>
      <c r="K1419" t="s">
        <v>1410</v>
      </c>
      <c r="L1419">
        <v>304000</v>
      </c>
      <c r="M1419" t="s">
        <v>1255</v>
      </c>
      <c r="O1419" s="66">
        <v>18809</v>
      </c>
      <c r="P1419" s="66">
        <v>15116.6</v>
      </c>
      <c r="Q1419" t="s">
        <v>414</v>
      </c>
      <c r="R1419" t="s">
        <v>544</v>
      </c>
      <c r="S1419" t="e">
        <f>VLOOKUP(B1419,中介结果明细表!$B$4:$E$6,8,FALSE)</f>
        <v>#N/A</v>
      </c>
    </row>
    <row r="1420" hidden="1" spans="1:19">
      <c r="A1420">
        <v>1235</v>
      </c>
      <c r="B1420" s="67">
        <v>34000000632</v>
      </c>
      <c r="C1420" t="s">
        <v>252</v>
      </c>
      <c r="D1420" t="s">
        <v>1786</v>
      </c>
      <c r="E1420" t="s">
        <v>252</v>
      </c>
      <c r="F1420" t="s">
        <v>542</v>
      </c>
      <c r="G1420" t="s">
        <v>1562</v>
      </c>
      <c r="H1420">
        <v>1</v>
      </c>
      <c r="I1420" t="s">
        <v>593</v>
      </c>
      <c r="J1420">
        <v>3020503</v>
      </c>
      <c r="K1420" t="s">
        <v>433</v>
      </c>
      <c r="L1420">
        <v>304000</v>
      </c>
      <c r="M1420" t="s">
        <v>1255</v>
      </c>
      <c r="O1420" s="66">
        <v>39884.7</v>
      </c>
      <c r="P1420" s="66">
        <v>15474.2</v>
      </c>
      <c r="Q1420" t="s">
        <v>414</v>
      </c>
      <c r="R1420" t="s">
        <v>549</v>
      </c>
      <c r="S1420" t="e">
        <f>VLOOKUP(B1420,中介结果明细表!$B$4:$E$6,8,FALSE)</f>
        <v>#N/A</v>
      </c>
    </row>
    <row r="1421" spans="1:19">
      <c r="A1421">
        <v>1235</v>
      </c>
      <c r="B1421" s="67">
        <v>34000000633</v>
      </c>
      <c r="C1421" t="s">
        <v>1320</v>
      </c>
      <c r="D1421" t="s">
        <v>1323</v>
      </c>
      <c r="E1421" t="s">
        <v>1320</v>
      </c>
      <c r="F1421" t="s">
        <v>542</v>
      </c>
      <c r="G1421" t="s">
        <v>1282</v>
      </c>
      <c r="H1421">
        <v>1</v>
      </c>
      <c r="I1421" t="s">
        <v>593</v>
      </c>
      <c r="J1421">
        <v>3020503</v>
      </c>
      <c r="K1421" t="s">
        <v>433</v>
      </c>
      <c r="L1421">
        <v>304000</v>
      </c>
      <c r="M1421" t="s">
        <v>1255</v>
      </c>
      <c r="O1421" s="66">
        <v>130769.23</v>
      </c>
      <c r="P1421" s="66">
        <v>3923.08</v>
      </c>
      <c r="Q1421" t="s">
        <v>414</v>
      </c>
      <c r="R1421" t="s">
        <v>544</v>
      </c>
      <c r="S1421" t="e">
        <f>VLOOKUP(B1421,中介结果明细表!$B$4:$E$6,8,FALSE)</f>
        <v>#N/A</v>
      </c>
    </row>
    <row r="1422" spans="1:19">
      <c r="A1422">
        <v>1235</v>
      </c>
      <c r="B1422" s="67">
        <v>34000000634</v>
      </c>
      <c r="C1422" t="s">
        <v>1427</v>
      </c>
      <c r="D1422" t="s">
        <v>1428</v>
      </c>
      <c r="E1422" t="s">
        <v>1427</v>
      </c>
      <c r="F1422" t="s">
        <v>542</v>
      </c>
      <c r="G1422" t="s">
        <v>630</v>
      </c>
      <c r="H1422">
        <v>1</v>
      </c>
      <c r="I1422" t="s">
        <v>593</v>
      </c>
      <c r="J1422">
        <v>30203010206</v>
      </c>
      <c r="K1422" t="s">
        <v>433</v>
      </c>
      <c r="L1422">
        <v>304000</v>
      </c>
      <c r="M1422" t="s">
        <v>1255</v>
      </c>
      <c r="O1422" s="66">
        <v>9829.06</v>
      </c>
      <c r="P1422" s="66">
        <v>1193.51</v>
      </c>
      <c r="Q1422" t="s">
        <v>414</v>
      </c>
      <c r="R1422" t="s">
        <v>544</v>
      </c>
      <c r="S1422" t="e">
        <f>VLOOKUP(B1422,中介结果明细表!$B$4:$E$6,8,FALSE)</f>
        <v>#N/A</v>
      </c>
    </row>
    <row r="1423" hidden="1" spans="1:19">
      <c r="A1423">
        <v>1235</v>
      </c>
      <c r="B1423" s="67">
        <v>34000000635</v>
      </c>
      <c r="C1423" t="s">
        <v>1299</v>
      </c>
      <c r="D1423" t="s">
        <v>1412</v>
      </c>
      <c r="E1423" t="s">
        <v>1299</v>
      </c>
      <c r="F1423" t="s">
        <v>542</v>
      </c>
      <c r="G1423" t="s">
        <v>462</v>
      </c>
      <c r="H1423">
        <v>1</v>
      </c>
      <c r="I1423" t="s">
        <v>593</v>
      </c>
      <c r="J1423">
        <v>3020501</v>
      </c>
      <c r="K1423" t="s">
        <v>433</v>
      </c>
      <c r="L1423">
        <v>304000</v>
      </c>
      <c r="M1423" t="s">
        <v>1255</v>
      </c>
      <c r="O1423" s="66">
        <v>275771.79</v>
      </c>
      <c r="P1423" s="66">
        <v>87975.73</v>
      </c>
      <c r="Q1423" t="s">
        <v>414</v>
      </c>
      <c r="R1423" t="s">
        <v>544</v>
      </c>
      <c r="S1423" t="e">
        <f>VLOOKUP(B1423,中介结果明细表!$B$4:$E$6,8,FALSE)</f>
        <v>#N/A</v>
      </c>
    </row>
    <row r="1424" hidden="1" spans="1:19">
      <c r="A1424">
        <v>1235</v>
      </c>
      <c r="B1424" s="67">
        <v>34000000636</v>
      </c>
      <c r="C1424" t="s">
        <v>1299</v>
      </c>
      <c r="D1424" t="s">
        <v>1412</v>
      </c>
      <c r="E1424" t="s">
        <v>1299</v>
      </c>
      <c r="F1424" t="s">
        <v>542</v>
      </c>
      <c r="G1424" t="s">
        <v>449</v>
      </c>
      <c r="H1424">
        <v>1</v>
      </c>
      <c r="I1424" t="s">
        <v>593</v>
      </c>
      <c r="J1424">
        <v>3020501</v>
      </c>
      <c r="K1424" t="s">
        <v>433</v>
      </c>
      <c r="L1424">
        <v>304000</v>
      </c>
      <c r="M1424" t="s">
        <v>1255</v>
      </c>
      <c r="O1424" s="66">
        <v>260000</v>
      </c>
      <c r="P1424" s="66">
        <v>7800</v>
      </c>
      <c r="Q1424" t="s">
        <v>414</v>
      </c>
      <c r="R1424" t="s">
        <v>544</v>
      </c>
      <c r="S1424" t="e">
        <f>VLOOKUP(B1424,中介结果明细表!$B$4:$E$6,8,FALSE)</f>
        <v>#N/A</v>
      </c>
    </row>
    <row r="1425" hidden="1" spans="1:19">
      <c r="A1425">
        <v>1235</v>
      </c>
      <c r="B1425" s="67">
        <v>34000000637</v>
      </c>
      <c r="C1425" t="s">
        <v>1299</v>
      </c>
      <c r="D1425" t="s">
        <v>1412</v>
      </c>
      <c r="E1425" t="s">
        <v>1299</v>
      </c>
      <c r="F1425" t="s">
        <v>542</v>
      </c>
      <c r="G1425" t="s">
        <v>622</v>
      </c>
      <c r="H1425">
        <v>1</v>
      </c>
      <c r="I1425" t="s">
        <v>593</v>
      </c>
      <c r="J1425">
        <v>3020501</v>
      </c>
      <c r="K1425" t="s">
        <v>433</v>
      </c>
      <c r="L1425">
        <v>304000</v>
      </c>
      <c r="M1425" t="s">
        <v>1255</v>
      </c>
      <c r="O1425" s="66">
        <v>260000</v>
      </c>
      <c r="P1425" s="66">
        <v>7800</v>
      </c>
      <c r="Q1425" t="s">
        <v>414</v>
      </c>
      <c r="R1425" t="s">
        <v>544</v>
      </c>
      <c r="S1425" t="e">
        <f>VLOOKUP(B1425,中介结果明细表!$B$4:$E$6,8,FALSE)</f>
        <v>#N/A</v>
      </c>
    </row>
    <row r="1426" spans="1:19">
      <c r="A1426">
        <v>1235</v>
      </c>
      <c r="B1426" s="67">
        <v>34000000638</v>
      </c>
      <c r="C1426" t="s">
        <v>1320</v>
      </c>
      <c r="D1426" t="s">
        <v>1321</v>
      </c>
      <c r="E1426" t="s">
        <v>1320</v>
      </c>
      <c r="F1426" t="s">
        <v>542</v>
      </c>
      <c r="G1426" t="s">
        <v>1322</v>
      </c>
      <c r="H1426">
        <v>1</v>
      </c>
      <c r="I1426" t="s">
        <v>593</v>
      </c>
      <c r="J1426">
        <v>3020503</v>
      </c>
      <c r="K1426" t="s">
        <v>433</v>
      </c>
      <c r="L1426">
        <v>304000</v>
      </c>
      <c r="M1426" t="s">
        <v>1255</v>
      </c>
      <c r="O1426" s="66">
        <v>191623.93</v>
      </c>
      <c r="P1426" s="66">
        <v>5748.72</v>
      </c>
      <c r="Q1426" t="s">
        <v>414</v>
      </c>
      <c r="R1426" t="s">
        <v>543</v>
      </c>
      <c r="S1426" t="e">
        <f>VLOOKUP(B1426,中介结果明细表!$B$4:$E$6,8,FALSE)</f>
        <v>#N/A</v>
      </c>
    </row>
    <row r="1427" hidden="1" spans="1:19">
      <c r="A1427">
        <v>1235</v>
      </c>
      <c r="B1427" s="67">
        <v>34000000639</v>
      </c>
      <c r="C1427" t="s">
        <v>1299</v>
      </c>
      <c r="D1427" t="s">
        <v>1306</v>
      </c>
      <c r="E1427" t="s">
        <v>1299</v>
      </c>
      <c r="F1427" t="s">
        <v>542</v>
      </c>
      <c r="G1427" t="s">
        <v>1312</v>
      </c>
      <c r="H1427">
        <v>1</v>
      </c>
      <c r="I1427" t="s">
        <v>593</v>
      </c>
      <c r="J1427">
        <v>3020501</v>
      </c>
      <c r="K1427" t="s">
        <v>433</v>
      </c>
      <c r="L1427">
        <v>304000</v>
      </c>
      <c r="M1427" t="s">
        <v>1255</v>
      </c>
      <c r="O1427" s="66">
        <v>160102.56</v>
      </c>
      <c r="P1427" s="66">
        <v>4803.08</v>
      </c>
      <c r="Q1427" t="s">
        <v>414</v>
      </c>
      <c r="R1427" t="s">
        <v>543</v>
      </c>
      <c r="S1427" t="e">
        <f>VLOOKUP(B1427,中介结果明细表!$B$4:$E$6,8,FALSE)</f>
        <v>#N/A</v>
      </c>
    </row>
    <row r="1428" hidden="1" spans="1:19">
      <c r="A1428">
        <v>1235</v>
      </c>
      <c r="B1428" s="67">
        <v>34000000640</v>
      </c>
      <c r="C1428" t="s">
        <v>1256</v>
      </c>
      <c r="D1428" t="s">
        <v>1683</v>
      </c>
      <c r="E1428" t="s">
        <v>1683</v>
      </c>
      <c r="F1428" t="s">
        <v>542</v>
      </c>
      <c r="G1428" t="s">
        <v>1694</v>
      </c>
      <c r="H1428">
        <v>1</v>
      </c>
      <c r="I1428" t="s">
        <v>593</v>
      </c>
      <c r="J1428">
        <v>3020503</v>
      </c>
      <c r="K1428" t="s">
        <v>817</v>
      </c>
      <c r="L1428">
        <v>304000</v>
      </c>
      <c r="M1428" t="s">
        <v>1255</v>
      </c>
      <c r="O1428" s="66">
        <v>6687.41</v>
      </c>
      <c r="P1428" s="66">
        <v>4795.43</v>
      </c>
      <c r="Q1428" t="s">
        <v>414</v>
      </c>
      <c r="R1428" t="s">
        <v>543</v>
      </c>
      <c r="S1428" t="e">
        <f>VLOOKUP(B1428,中介结果明细表!$B$4:$E$6,8,FALSE)</f>
        <v>#N/A</v>
      </c>
    </row>
    <row r="1429" hidden="1" spans="1:19">
      <c r="A1429">
        <v>1235</v>
      </c>
      <c r="B1429" s="67">
        <v>34000000641</v>
      </c>
      <c r="C1429" t="s">
        <v>704</v>
      </c>
      <c r="D1429" t="s">
        <v>1550</v>
      </c>
      <c r="E1429" t="s">
        <v>1550</v>
      </c>
      <c r="F1429" t="s">
        <v>542</v>
      </c>
      <c r="G1429" t="s">
        <v>795</v>
      </c>
      <c r="H1429">
        <v>1</v>
      </c>
      <c r="I1429" t="s">
        <v>593</v>
      </c>
      <c r="J1429">
        <v>3020503</v>
      </c>
      <c r="K1429" t="s">
        <v>1658</v>
      </c>
      <c r="L1429">
        <v>304000</v>
      </c>
      <c r="M1429" t="s">
        <v>1255</v>
      </c>
      <c r="O1429" s="66">
        <v>15446</v>
      </c>
      <c r="P1429" s="66">
        <v>10184.24</v>
      </c>
      <c r="Q1429" t="s">
        <v>414</v>
      </c>
      <c r="R1429" t="s">
        <v>543</v>
      </c>
      <c r="S1429" t="e">
        <f>VLOOKUP(B1429,中介结果明细表!$B$4:$E$6,8,FALSE)</f>
        <v>#N/A</v>
      </c>
    </row>
    <row r="1430" hidden="1" spans="1:19">
      <c r="A1430">
        <v>1235</v>
      </c>
      <c r="B1430" s="67">
        <v>34000000642</v>
      </c>
      <c r="C1430" t="s">
        <v>1290</v>
      </c>
      <c r="D1430" t="s">
        <v>1291</v>
      </c>
      <c r="E1430" t="s">
        <v>1290</v>
      </c>
      <c r="F1430" t="s">
        <v>542</v>
      </c>
      <c r="G1430" t="s">
        <v>1298</v>
      </c>
      <c r="H1430">
        <v>1</v>
      </c>
      <c r="I1430" t="s">
        <v>411</v>
      </c>
      <c r="J1430">
        <v>3020504</v>
      </c>
      <c r="K1430" t="s">
        <v>433</v>
      </c>
      <c r="L1430">
        <v>304000</v>
      </c>
      <c r="M1430" t="s">
        <v>1255</v>
      </c>
      <c r="O1430" s="66">
        <v>0</v>
      </c>
      <c r="P1430" s="66">
        <v>0</v>
      </c>
      <c r="Q1430" t="s">
        <v>608</v>
      </c>
      <c r="R1430" t="s">
        <v>543</v>
      </c>
      <c r="S1430" t="e">
        <f>VLOOKUP(B1430,中介结果明细表!$B$4:$E$6,8,FALSE)</f>
        <v>#N/A</v>
      </c>
    </row>
    <row r="1431" hidden="1" spans="1:19">
      <c r="A1431">
        <v>1235</v>
      </c>
      <c r="B1431" s="67">
        <v>34000000643</v>
      </c>
      <c r="C1431" t="s">
        <v>1354</v>
      </c>
      <c r="D1431" t="s">
        <v>1547</v>
      </c>
      <c r="E1431" t="s">
        <v>1354</v>
      </c>
      <c r="F1431" t="s">
        <v>542</v>
      </c>
      <c r="G1431" t="s">
        <v>1548</v>
      </c>
      <c r="H1431">
        <v>1</v>
      </c>
      <c r="I1431" t="s">
        <v>593</v>
      </c>
      <c r="J1431">
        <v>302020105</v>
      </c>
      <c r="K1431" t="s">
        <v>1549</v>
      </c>
      <c r="L1431">
        <v>304000</v>
      </c>
      <c r="M1431" t="s">
        <v>1255</v>
      </c>
      <c r="O1431" s="66">
        <v>50854.45</v>
      </c>
      <c r="P1431" s="66">
        <v>18555.95</v>
      </c>
      <c r="Q1431" t="s">
        <v>414</v>
      </c>
      <c r="R1431" t="s">
        <v>544</v>
      </c>
      <c r="S1431" t="e">
        <f>VLOOKUP(B1431,中介结果明细表!$B$4:$E$6,8,FALSE)</f>
        <v>#N/A</v>
      </c>
    </row>
    <row r="1432" spans="1:19">
      <c r="A1432">
        <v>1235</v>
      </c>
      <c r="B1432" s="67">
        <v>34000000644</v>
      </c>
      <c r="C1432" t="s">
        <v>1256</v>
      </c>
      <c r="D1432" t="s">
        <v>1353</v>
      </c>
      <c r="E1432" t="s">
        <v>1256</v>
      </c>
      <c r="F1432" t="s">
        <v>542</v>
      </c>
      <c r="G1432" t="s">
        <v>462</v>
      </c>
      <c r="H1432">
        <v>1</v>
      </c>
      <c r="I1432" t="s">
        <v>593</v>
      </c>
      <c r="J1432">
        <v>3020503</v>
      </c>
      <c r="K1432" t="s">
        <v>433</v>
      </c>
      <c r="L1432">
        <v>304000</v>
      </c>
      <c r="M1432" t="s">
        <v>1255</v>
      </c>
      <c r="O1432" s="66">
        <v>3800</v>
      </c>
      <c r="P1432" s="66">
        <v>1211.04</v>
      </c>
      <c r="Q1432" t="s">
        <v>414</v>
      </c>
      <c r="R1432" t="s">
        <v>544</v>
      </c>
      <c r="S1432" t="e">
        <f>VLOOKUP(B1432,中介结果明细表!$B$4:$E$6,8,FALSE)</f>
        <v>#N/A</v>
      </c>
    </row>
    <row r="1433" hidden="1" spans="1:19">
      <c r="A1433">
        <v>1235</v>
      </c>
      <c r="B1433" s="67">
        <v>34000000645</v>
      </c>
      <c r="C1433" t="s">
        <v>1290</v>
      </c>
      <c r="D1433" t="s">
        <v>1295</v>
      </c>
      <c r="E1433" t="s">
        <v>1290</v>
      </c>
      <c r="F1433" t="s">
        <v>542</v>
      </c>
      <c r="G1433" t="s">
        <v>1296</v>
      </c>
      <c r="H1433">
        <v>1</v>
      </c>
      <c r="I1433" t="s">
        <v>411</v>
      </c>
      <c r="J1433">
        <v>302020106</v>
      </c>
      <c r="K1433" t="s">
        <v>1297</v>
      </c>
      <c r="L1433">
        <v>304000</v>
      </c>
      <c r="M1433" t="s">
        <v>1255</v>
      </c>
      <c r="O1433" s="66">
        <v>0</v>
      </c>
      <c r="P1433" s="66">
        <v>0</v>
      </c>
      <c r="Q1433" t="s">
        <v>608</v>
      </c>
      <c r="R1433" t="s">
        <v>545</v>
      </c>
      <c r="S1433" t="e">
        <f>VLOOKUP(B1433,中介结果明细表!$B$4:$E$6,8,FALSE)</f>
        <v>#N/A</v>
      </c>
    </row>
    <row r="1434" hidden="1" spans="1:19">
      <c r="A1434">
        <v>1235</v>
      </c>
      <c r="B1434" s="67">
        <v>34000000646</v>
      </c>
      <c r="C1434" t="s">
        <v>252</v>
      </c>
      <c r="D1434" t="s">
        <v>1786</v>
      </c>
      <c r="E1434" t="s">
        <v>252</v>
      </c>
      <c r="F1434" t="s">
        <v>542</v>
      </c>
      <c r="G1434" t="s">
        <v>1562</v>
      </c>
      <c r="H1434">
        <v>1</v>
      </c>
      <c r="I1434" t="s">
        <v>593</v>
      </c>
      <c r="J1434">
        <v>3020503</v>
      </c>
      <c r="K1434" t="s">
        <v>433</v>
      </c>
      <c r="L1434">
        <v>304000</v>
      </c>
      <c r="M1434" t="s">
        <v>1255</v>
      </c>
      <c r="O1434" s="66">
        <v>22073</v>
      </c>
      <c r="P1434" s="66">
        <v>8563.66</v>
      </c>
      <c r="Q1434" t="s">
        <v>414</v>
      </c>
      <c r="R1434" t="s">
        <v>546</v>
      </c>
      <c r="S1434" t="e">
        <f>VLOOKUP(B1434,中介结果明细表!$B$4:$E$6,8,FALSE)</f>
        <v>#N/A</v>
      </c>
    </row>
    <row r="1435" spans="1:19">
      <c r="A1435">
        <v>1235</v>
      </c>
      <c r="B1435" s="67">
        <v>34000000647</v>
      </c>
      <c r="C1435" t="s">
        <v>704</v>
      </c>
      <c r="D1435" t="s">
        <v>1401</v>
      </c>
      <c r="E1435" t="s">
        <v>704</v>
      </c>
      <c r="F1435" t="s">
        <v>542</v>
      </c>
      <c r="G1435" t="s">
        <v>610</v>
      </c>
      <c r="H1435">
        <v>1</v>
      </c>
      <c r="I1435" t="s">
        <v>593</v>
      </c>
      <c r="J1435">
        <v>3020503</v>
      </c>
      <c r="K1435" t="s">
        <v>433</v>
      </c>
      <c r="L1435">
        <v>304000</v>
      </c>
      <c r="M1435" t="s">
        <v>1255</v>
      </c>
      <c r="O1435" s="66">
        <v>23504.27</v>
      </c>
      <c r="P1435" s="66">
        <v>2727.03</v>
      </c>
      <c r="Q1435" t="s">
        <v>414</v>
      </c>
      <c r="R1435" t="s">
        <v>546</v>
      </c>
      <c r="S1435" t="e">
        <f>VLOOKUP(B1435,中介结果明细表!$B$4:$E$6,8,FALSE)</f>
        <v>#N/A</v>
      </c>
    </row>
    <row r="1436" hidden="1" spans="1:19">
      <c r="A1436">
        <v>1235</v>
      </c>
      <c r="B1436" s="67">
        <v>34000000648</v>
      </c>
      <c r="C1436" t="s">
        <v>1290</v>
      </c>
      <c r="D1436" t="s">
        <v>1647</v>
      </c>
      <c r="E1436" t="s">
        <v>1648</v>
      </c>
      <c r="F1436" t="s">
        <v>542</v>
      </c>
      <c r="G1436" t="s">
        <v>1649</v>
      </c>
      <c r="H1436">
        <v>1</v>
      </c>
      <c r="I1436" t="s">
        <v>593</v>
      </c>
      <c r="J1436">
        <v>3020504</v>
      </c>
      <c r="K1436" t="s">
        <v>1650</v>
      </c>
      <c r="L1436">
        <v>304000</v>
      </c>
      <c r="M1436" t="s">
        <v>1255</v>
      </c>
      <c r="O1436" s="66">
        <v>27328.55</v>
      </c>
      <c r="P1436" s="66">
        <v>18018.94</v>
      </c>
      <c r="Q1436" t="s">
        <v>414</v>
      </c>
      <c r="R1436" t="s">
        <v>546</v>
      </c>
      <c r="S1436" t="e">
        <f>VLOOKUP(B1436,中介结果明细表!$B$4:$E$6,8,FALSE)</f>
        <v>#N/A</v>
      </c>
    </row>
    <row r="1437" spans="1:19">
      <c r="A1437">
        <v>1235</v>
      </c>
      <c r="B1437" s="67">
        <v>34000000649</v>
      </c>
      <c r="C1437" t="s">
        <v>955</v>
      </c>
      <c r="D1437" t="s">
        <v>1402</v>
      </c>
      <c r="E1437" t="s">
        <v>955</v>
      </c>
      <c r="F1437" t="s">
        <v>542</v>
      </c>
      <c r="G1437" t="s">
        <v>614</v>
      </c>
      <c r="H1437">
        <v>1</v>
      </c>
      <c r="I1437" t="s">
        <v>593</v>
      </c>
      <c r="J1437">
        <v>3020501</v>
      </c>
      <c r="K1437" t="s">
        <v>433</v>
      </c>
      <c r="L1437">
        <v>304000</v>
      </c>
      <c r="M1437" t="s">
        <v>1255</v>
      </c>
      <c r="O1437" s="66">
        <v>16260.68</v>
      </c>
      <c r="P1437" s="66">
        <v>2149.4</v>
      </c>
      <c r="Q1437" t="s">
        <v>414</v>
      </c>
      <c r="R1437" t="s">
        <v>546</v>
      </c>
      <c r="S1437" t="e">
        <f>VLOOKUP(B1437,中介结果明细表!$B$4:$E$6,8,FALSE)</f>
        <v>#N/A</v>
      </c>
    </row>
    <row r="1438" hidden="1" spans="1:19">
      <c r="A1438">
        <v>1235</v>
      </c>
      <c r="B1438" s="67">
        <v>34000000650</v>
      </c>
      <c r="C1438" t="s">
        <v>252</v>
      </c>
      <c r="D1438" t="s">
        <v>1762</v>
      </c>
      <c r="E1438" t="s">
        <v>252</v>
      </c>
      <c r="F1438" t="s">
        <v>542</v>
      </c>
      <c r="G1438" t="s">
        <v>540</v>
      </c>
      <c r="H1438">
        <v>1</v>
      </c>
      <c r="I1438" t="s">
        <v>593</v>
      </c>
      <c r="J1438">
        <v>3020503</v>
      </c>
      <c r="K1438" t="s">
        <v>1728</v>
      </c>
      <c r="L1438">
        <v>304000</v>
      </c>
      <c r="M1438" t="s">
        <v>1255</v>
      </c>
      <c r="O1438" s="66">
        <v>122481.49</v>
      </c>
      <c r="P1438" s="66">
        <v>106923.43</v>
      </c>
      <c r="Q1438" t="s">
        <v>414</v>
      </c>
      <c r="R1438" t="s">
        <v>546</v>
      </c>
      <c r="S1438" t="e">
        <f>VLOOKUP(B1438,中介结果明细表!$B$4:$E$6,8,FALSE)</f>
        <v>#N/A</v>
      </c>
    </row>
    <row r="1439" spans="1:19">
      <c r="A1439">
        <v>1235</v>
      </c>
      <c r="B1439" s="67">
        <v>34000000651</v>
      </c>
      <c r="C1439" t="s">
        <v>1551</v>
      </c>
      <c r="D1439" t="s">
        <v>1552</v>
      </c>
      <c r="E1439" t="s">
        <v>1551</v>
      </c>
      <c r="F1439" t="s">
        <v>542</v>
      </c>
      <c r="G1439" t="s">
        <v>708</v>
      </c>
      <c r="H1439">
        <v>1</v>
      </c>
      <c r="I1439" t="s">
        <v>593</v>
      </c>
      <c r="J1439">
        <v>30203010205</v>
      </c>
      <c r="K1439" t="s">
        <v>433</v>
      </c>
      <c r="L1439">
        <v>304000</v>
      </c>
      <c r="M1439" t="s">
        <v>1255</v>
      </c>
      <c r="O1439" s="66">
        <v>5897.44</v>
      </c>
      <c r="P1439" s="66">
        <v>2288.08</v>
      </c>
      <c r="Q1439" t="s">
        <v>414</v>
      </c>
      <c r="R1439" t="s">
        <v>548</v>
      </c>
      <c r="S1439" t="e">
        <f>VLOOKUP(B1439,中介结果明细表!$B$4:$E$6,8,FALSE)</f>
        <v>#N/A</v>
      </c>
    </row>
    <row r="1440" hidden="1" spans="1:19">
      <c r="A1440">
        <v>1235</v>
      </c>
      <c r="B1440" s="67">
        <v>34000000652</v>
      </c>
      <c r="C1440" t="s">
        <v>712</v>
      </c>
      <c r="D1440" t="s">
        <v>713</v>
      </c>
      <c r="E1440" t="s">
        <v>712</v>
      </c>
      <c r="F1440" t="s">
        <v>542</v>
      </c>
      <c r="G1440" t="s">
        <v>714</v>
      </c>
      <c r="H1440">
        <v>1</v>
      </c>
      <c r="I1440" t="s">
        <v>593</v>
      </c>
      <c r="J1440">
        <v>30202010702</v>
      </c>
      <c r="K1440" t="s">
        <v>715</v>
      </c>
      <c r="L1440">
        <v>304000</v>
      </c>
      <c r="M1440" t="s">
        <v>1255</v>
      </c>
      <c r="O1440" s="66">
        <v>7100</v>
      </c>
      <c r="P1440" s="66">
        <v>2754.76</v>
      </c>
      <c r="Q1440" t="s">
        <v>414</v>
      </c>
      <c r="R1440" t="s">
        <v>550</v>
      </c>
      <c r="S1440" t="e">
        <f>VLOOKUP(B1440,中介结果明细表!$B$4:$E$6,8,FALSE)</f>
        <v>#N/A</v>
      </c>
    </row>
    <row r="1441" hidden="1" spans="1:19">
      <c r="A1441">
        <v>1235</v>
      </c>
      <c r="B1441" s="67">
        <v>34000000653</v>
      </c>
      <c r="C1441" t="s">
        <v>1354</v>
      </c>
      <c r="D1441" t="s">
        <v>1576</v>
      </c>
      <c r="E1441" t="s">
        <v>1354</v>
      </c>
      <c r="F1441" t="s">
        <v>542</v>
      </c>
      <c r="G1441" t="s">
        <v>1575</v>
      </c>
      <c r="H1441">
        <v>1</v>
      </c>
      <c r="I1441" t="s">
        <v>593</v>
      </c>
      <c r="J1441">
        <v>3020503</v>
      </c>
      <c r="K1441" t="s">
        <v>433</v>
      </c>
      <c r="L1441">
        <v>304000</v>
      </c>
      <c r="M1441" t="s">
        <v>1255</v>
      </c>
      <c r="O1441" s="66">
        <v>21900</v>
      </c>
      <c r="P1441" s="66">
        <v>8496.55</v>
      </c>
      <c r="Q1441" t="s">
        <v>414</v>
      </c>
      <c r="R1441" t="s">
        <v>550</v>
      </c>
      <c r="S1441" t="e">
        <f>VLOOKUP(B1441,中介结果明细表!$B$4:$E$6,8,FALSE)</f>
        <v>#N/A</v>
      </c>
    </row>
    <row r="1442" spans="1:19">
      <c r="A1442">
        <v>1235</v>
      </c>
      <c r="B1442" s="67">
        <v>34000000654</v>
      </c>
      <c r="C1442" t="s">
        <v>1482</v>
      </c>
      <c r="D1442" t="s">
        <v>1483</v>
      </c>
      <c r="E1442" t="s">
        <v>1482</v>
      </c>
      <c r="F1442" t="s">
        <v>542</v>
      </c>
      <c r="G1442" t="s">
        <v>1484</v>
      </c>
      <c r="H1442">
        <v>1</v>
      </c>
      <c r="I1442" t="s">
        <v>593</v>
      </c>
      <c r="J1442">
        <v>302020109</v>
      </c>
      <c r="K1442" t="s">
        <v>433</v>
      </c>
      <c r="L1442">
        <v>304000</v>
      </c>
      <c r="M1442" t="s">
        <v>1255</v>
      </c>
      <c r="O1442" s="66">
        <v>13800</v>
      </c>
      <c r="P1442" s="66">
        <v>3348.75</v>
      </c>
      <c r="Q1442" t="s">
        <v>414</v>
      </c>
      <c r="R1442" t="s">
        <v>546</v>
      </c>
      <c r="S1442" t="e">
        <f>VLOOKUP(B1442,中介结果明细表!$B$4:$E$6,8,FALSE)</f>
        <v>#N/A</v>
      </c>
    </row>
    <row r="1443" hidden="1" spans="1:19">
      <c r="A1443">
        <v>1235</v>
      </c>
      <c r="B1443" s="67">
        <v>34000000655</v>
      </c>
      <c r="C1443" t="s">
        <v>1354</v>
      </c>
      <c r="D1443" t="s">
        <v>1546</v>
      </c>
      <c r="E1443" t="s">
        <v>1354</v>
      </c>
      <c r="F1443" t="s">
        <v>542</v>
      </c>
      <c r="G1443" t="s">
        <v>1537</v>
      </c>
      <c r="H1443">
        <v>1</v>
      </c>
      <c r="I1443" t="s">
        <v>593</v>
      </c>
      <c r="J1443">
        <v>302020105</v>
      </c>
      <c r="K1443" t="s">
        <v>715</v>
      </c>
      <c r="L1443">
        <v>304000</v>
      </c>
      <c r="M1443" t="s">
        <v>1255</v>
      </c>
      <c r="O1443" s="66">
        <v>17300</v>
      </c>
      <c r="P1443" s="66">
        <v>6312.33</v>
      </c>
      <c r="Q1443" t="s">
        <v>414</v>
      </c>
      <c r="R1443" t="s">
        <v>546</v>
      </c>
      <c r="S1443" t="e">
        <f>VLOOKUP(B1443,中介结果明细表!$B$4:$E$6,8,FALSE)</f>
        <v>#N/A</v>
      </c>
    </row>
    <row r="1444" hidden="1" spans="1:19">
      <c r="A1444">
        <v>1235</v>
      </c>
      <c r="B1444" s="67">
        <v>34000000656</v>
      </c>
      <c r="C1444" t="s">
        <v>1429</v>
      </c>
      <c r="D1444" t="s">
        <v>1732</v>
      </c>
      <c r="E1444" t="s">
        <v>1732</v>
      </c>
      <c r="F1444" t="s">
        <v>542</v>
      </c>
      <c r="G1444" t="s">
        <v>1731</v>
      </c>
      <c r="H1444">
        <v>1</v>
      </c>
      <c r="I1444" t="s">
        <v>411</v>
      </c>
      <c r="J1444">
        <v>302020108</v>
      </c>
      <c r="K1444" t="s">
        <v>1254</v>
      </c>
      <c r="L1444">
        <v>304000</v>
      </c>
      <c r="M1444" t="s">
        <v>1255</v>
      </c>
      <c r="O1444" s="66">
        <v>125445.7</v>
      </c>
      <c r="P1444" s="66">
        <v>62019.5</v>
      </c>
      <c r="Q1444" t="s">
        <v>414</v>
      </c>
      <c r="R1444" t="s">
        <v>546</v>
      </c>
      <c r="S1444" t="e">
        <f>VLOOKUP(B1444,中介结果明细表!$B$4:$E$6,8,FALSE)</f>
        <v>#N/A</v>
      </c>
    </row>
    <row r="1445" hidden="1" spans="1:19">
      <c r="A1445">
        <v>1235</v>
      </c>
      <c r="B1445" s="67">
        <v>34000000657</v>
      </c>
      <c r="C1445" t="s">
        <v>252</v>
      </c>
      <c r="D1445" t="s">
        <v>1563</v>
      </c>
      <c r="E1445" t="s">
        <v>252</v>
      </c>
      <c r="F1445" t="s">
        <v>542</v>
      </c>
      <c r="G1445" t="s">
        <v>1562</v>
      </c>
      <c r="H1445">
        <v>1</v>
      </c>
      <c r="I1445" t="s">
        <v>593</v>
      </c>
      <c r="J1445">
        <v>3020503</v>
      </c>
      <c r="K1445" t="s">
        <v>433</v>
      </c>
      <c r="L1445">
        <v>304000</v>
      </c>
      <c r="M1445" t="s">
        <v>1255</v>
      </c>
      <c r="O1445" s="66">
        <v>22073</v>
      </c>
      <c r="P1445" s="66">
        <v>8563.66</v>
      </c>
      <c r="Q1445" t="s">
        <v>414</v>
      </c>
      <c r="R1445" t="s">
        <v>546</v>
      </c>
      <c r="S1445" t="e">
        <f>VLOOKUP(B1445,中介结果明细表!$B$4:$E$6,8,FALSE)</f>
        <v>#N/A</v>
      </c>
    </row>
    <row r="1446" hidden="1" spans="1:19">
      <c r="A1446">
        <v>1235</v>
      </c>
      <c r="B1446" s="67">
        <v>34000000658</v>
      </c>
      <c r="C1446" t="s">
        <v>1299</v>
      </c>
      <c r="D1446" t="s">
        <v>1302</v>
      </c>
      <c r="E1446" t="s">
        <v>1299</v>
      </c>
      <c r="F1446" t="s">
        <v>542</v>
      </c>
      <c r="G1446" t="s">
        <v>1305</v>
      </c>
      <c r="H1446">
        <v>1</v>
      </c>
      <c r="I1446" t="s">
        <v>593</v>
      </c>
      <c r="J1446">
        <v>3020501</v>
      </c>
      <c r="K1446" t="s">
        <v>433</v>
      </c>
      <c r="L1446">
        <v>304000</v>
      </c>
      <c r="M1446" t="s">
        <v>1255</v>
      </c>
      <c r="O1446" s="66">
        <v>85470.09</v>
      </c>
      <c r="P1446" s="66">
        <v>2564.1</v>
      </c>
      <c r="Q1446" t="s">
        <v>414</v>
      </c>
      <c r="R1446" t="s">
        <v>546</v>
      </c>
      <c r="S1446" t="e">
        <f>VLOOKUP(B1446,中介结果明细表!$B$4:$E$6,8,FALSE)</f>
        <v>#N/A</v>
      </c>
    </row>
    <row r="1447" hidden="1" spans="1:19">
      <c r="A1447">
        <v>1235</v>
      </c>
      <c r="B1447" s="67">
        <v>34000000659</v>
      </c>
      <c r="C1447" t="s">
        <v>1299</v>
      </c>
      <c r="D1447" t="s">
        <v>1399</v>
      </c>
      <c r="E1447" t="s">
        <v>1299</v>
      </c>
      <c r="F1447" t="s">
        <v>542</v>
      </c>
      <c r="G1447" t="s">
        <v>445</v>
      </c>
      <c r="H1447">
        <v>1</v>
      </c>
      <c r="I1447" t="s">
        <v>593</v>
      </c>
      <c r="J1447">
        <v>3020501</v>
      </c>
      <c r="K1447" t="s">
        <v>433</v>
      </c>
      <c r="L1447">
        <v>304000</v>
      </c>
      <c r="M1447" t="s">
        <v>1255</v>
      </c>
      <c r="O1447" s="66">
        <v>241000</v>
      </c>
      <c r="P1447" s="66">
        <v>7230</v>
      </c>
      <c r="Q1447" t="s">
        <v>414</v>
      </c>
      <c r="R1447" t="s">
        <v>546</v>
      </c>
      <c r="S1447" t="e">
        <f>VLOOKUP(B1447,中介结果明细表!$B$4:$E$6,8,FALSE)</f>
        <v>#N/A</v>
      </c>
    </row>
    <row r="1448" hidden="1" spans="1:19">
      <c r="A1448">
        <v>1235</v>
      </c>
      <c r="B1448" s="67">
        <v>34000000660</v>
      </c>
      <c r="C1448" t="s">
        <v>1168</v>
      </c>
      <c r="D1448" t="s">
        <v>1765</v>
      </c>
      <c r="E1448" t="s">
        <v>1168</v>
      </c>
      <c r="F1448" t="s">
        <v>542</v>
      </c>
      <c r="G1448" t="s">
        <v>540</v>
      </c>
      <c r="H1448">
        <v>1</v>
      </c>
      <c r="I1448" t="s">
        <v>593</v>
      </c>
      <c r="J1448">
        <v>302021111</v>
      </c>
      <c r="K1448" t="s">
        <v>1764</v>
      </c>
      <c r="L1448">
        <v>304000</v>
      </c>
      <c r="M1448" t="s">
        <v>1255</v>
      </c>
      <c r="O1448" s="66">
        <v>174417.62</v>
      </c>
      <c r="P1448" s="66">
        <v>152262.44</v>
      </c>
      <c r="Q1448" t="s">
        <v>414</v>
      </c>
      <c r="R1448" t="s">
        <v>546</v>
      </c>
      <c r="S1448" t="e">
        <f>VLOOKUP(B1448,中介结果明细表!$B$4:$E$6,8,FALSE)</f>
        <v>#N/A</v>
      </c>
    </row>
    <row r="1449" hidden="1" spans="1:19">
      <c r="A1449">
        <v>1235</v>
      </c>
      <c r="B1449" s="67">
        <v>34000000661</v>
      </c>
      <c r="C1449" t="s">
        <v>1256</v>
      </c>
      <c r="D1449" t="s">
        <v>1785</v>
      </c>
      <c r="E1449" t="s">
        <v>1785</v>
      </c>
      <c r="F1449" t="s">
        <v>542</v>
      </c>
      <c r="G1449" t="s">
        <v>877</v>
      </c>
      <c r="H1449">
        <v>1</v>
      </c>
      <c r="I1449" t="s">
        <v>593</v>
      </c>
      <c r="J1449">
        <v>3020503</v>
      </c>
      <c r="K1449" t="s">
        <v>1734</v>
      </c>
      <c r="L1449">
        <v>304000</v>
      </c>
      <c r="M1449" t="s">
        <v>1255</v>
      </c>
      <c r="O1449" s="66">
        <v>7934</v>
      </c>
      <c r="P1449" s="66">
        <v>6376.48</v>
      </c>
      <c r="Q1449" t="s">
        <v>414</v>
      </c>
      <c r="R1449" t="s">
        <v>548</v>
      </c>
      <c r="S1449" t="e">
        <f>VLOOKUP(B1449,中介结果明细表!$B$4:$E$6,8,FALSE)</f>
        <v>#N/A</v>
      </c>
    </row>
    <row r="1450" spans="1:19">
      <c r="A1450">
        <v>1235</v>
      </c>
      <c r="B1450" s="67">
        <v>34000000662</v>
      </c>
      <c r="C1450" t="s">
        <v>1424</v>
      </c>
      <c r="D1450" t="s">
        <v>1501</v>
      </c>
      <c r="E1450" t="s">
        <v>1424</v>
      </c>
      <c r="F1450" t="s">
        <v>542</v>
      </c>
      <c r="G1450" t="s">
        <v>459</v>
      </c>
      <c r="H1450">
        <v>1</v>
      </c>
      <c r="I1450" t="s">
        <v>640</v>
      </c>
      <c r="J1450">
        <v>30202190101</v>
      </c>
      <c r="K1450" t="s">
        <v>433</v>
      </c>
      <c r="L1450">
        <v>304000</v>
      </c>
      <c r="M1450" t="s">
        <v>1255</v>
      </c>
      <c r="O1450" s="66">
        <v>683866.11</v>
      </c>
      <c r="P1450" s="66">
        <v>202147.7</v>
      </c>
      <c r="Q1450" t="s">
        <v>414</v>
      </c>
      <c r="R1450" t="s">
        <v>548</v>
      </c>
      <c r="S1450" t="e">
        <f>VLOOKUP(B1450,中介结果明细表!$B$4:$E$6,8,FALSE)</f>
        <v>#N/A</v>
      </c>
    </row>
    <row r="1451" hidden="1" spans="1:19">
      <c r="A1451">
        <v>1235</v>
      </c>
      <c r="B1451" s="67">
        <v>34000000663</v>
      </c>
      <c r="C1451" t="s">
        <v>1740</v>
      </c>
      <c r="D1451" t="s">
        <v>1741</v>
      </c>
      <c r="E1451" t="s">
        <v>1741</v>
      </c>
      <c r="F1451" t="s">
        <v>542</v>
      </c>
      <c r="G1451" t="s">
        <v>894</v>
      </c>
      <c r="H1451">
        <v>1</v>
      </c>
      <c r="I1451" t="s">
        <v>593</v>
      </c>
      <c r="J1451">
        <v>3020503</v>
      </c>
      <c r="K1451" t="s">
        <v>1557</v>
      </c>
      <c r="L1451">
        <v>304000</v>
      </c>
      <c r="M1451" t="s">
        <v>1255</v>
      </c>
      <c r="O1451" s="66">
        <v>6887</v>
      </c>
      <c r="P1451" s="66">
        <v>5535.03</v>
      </c>
      <c r="Q1451" t="s">
        <v>414</v>
      </c>
      <c r="R1451" t="s">
        <v>548</v>
      </c>
      <c r="S1451" t="e">
        <f>VLOOKUP(B1451,中介结果明细表!$B$4:$E$6,8,FALSE)</f>
        <v>#N/A</v>
      </c>
    </row>
    <row r="1452" hidden="1" spans="1:19">
      <c r="A1452">
        <v>1235</v>
      </c>
      <c r="B1452" s="67">
        <v>34000000664</v>
      </c>
      <c r="C1452" t="s">
        <v>1570</v>
      </c>
      <c r="D1452" t="s">
        <v>1571</v>
      </c>
      <c r="E1452" t="s">
        <v>1570</v>
      </c>
      <c r="F1452" t="s">
        <v>542</v>
      </c>
      <c r="G1452" t="s">
        <v>477</v>
      </c>
      <c r="H1452">
        <v>1</v>
      </c>
      <c r="I1452" t="s">
        <v>472</v>
      </c>
      <c r="J1452">
        <v>30202190101</v>
      </c>
      <c r="K1452" t="s">
        <v>433</v>
      </c>
      <c r="L1452">
        <v>304000</v>
      </c>
      <c r="M1452" t="s">
        <v>1255</v>
      </c>
      <c r="O1452" s="66">
        <v>71988.94</v>
      </c>
      <c r="P1452" s="66">
        <v>27930</v>
      </c>
      <c r="Q1452" t="s">
        <v>414</v>
      </c>
      <c r="R1452" t="s">
        <v>548</v>
      </c>
      <c r="S1452" t="e">
        <f>VLOOKUP(B1452,中介结果明细表!$B$4:$E$6,8,FALSE)</f>
        <v>#N/A</v>
      </c>
    </row>
    <row r="1453" hidden="1" spans="1:19">
      <c r="A1453">
        <v>1235</v>
      </c>
      <c r="B1453" s="67">
        <v>34000000665</v>
      </c>
      <c r="C1453" t="s">
        <v>950</v>
      </c>
      <c r="D1453" t="s">
        <v>1663</v>
      </c>
      <c r="E1453" t="s">
        <v>1663</v>
      </c>
      <c r="F1453" t="s">
        <v>542</v>
      </c>
      <c r="G1453" t="s">
        <v>1661</v>
      </c>
      <c r="H1453">
        <v>1</v>
      </c>
      <c r="I1453" t="s">
        <v>593</v>
      </c>
      <c r="J1453">
        <v>3020501</v>
      </c>
      <c r="K1453" t="s">
        <v>1662</v>
      </c>
      <c r="L1453">
        <v>304000</v>
      </c>
      <c r="M1453" t="s">
        <v>1255</v>
      </c>
      <c r="O1453" s="66">
        <v>16610</v>
      </c>
      <c r="P1453" s="66">
        <v>11047.62</v>
      </c>
      <c r="Q1453" t="s">
        <v>414</v>
      </c>
      <c r="R1453" t="s">
        <v>548</v>
      </c>
      <c r="S1453" t="e">
        <f>VLOOKUP(B1453,中介结果明细表!$B$4:$E$6,8,FALSE)</f>
        <v>#N/A</v>
      </c>
    </row>
    <row r="1454" hidden="1" spans="1:19">
      <c r="A1454">
        <v>1235</v>
      </c>
      <c r="B1454" s="67">
        <v>34000000666</v>
      </c>
      <c r="C1454" t="s">
        <v>1274</v>
      </c>
      <c r="D1454" t="s">
        <v>1651</v>
      </c>
      <c r="E1454" t="s">
        <v>1651</v>
      </c>
      <c r="F1454" t="s">
        <v>542</v>
      </c>
      <c r="G1454" t="s">
        <v>795</v>
      </c>
      <c r="H1454">
        <v>1</v>
      </c>
      <c r="I1454" t="s">
        <v>411</v>
      </c>
      <c r="J1454">
        <v>3020507</v>
      </c>
      <c r="K1454" t="s">
        <v>1650</v>
      </c>
      <c r="L1454">
        <v>304000</v>
      </c>
      <c r="M1454" t="s">
        <v>1255</v>
      </c>
      <c r="O1454" s="66">
        <v>115968</v>
      </c>
      <c r="P1454" s="66">
        <v>76462.93</v>
      </c>
      <c r="Q1454" t="s">
        <v>414</v>
      </c>
      <c r="R1454" t="s">
        <v>548</v>
      </c>
      <c r="S1454" t="e">
        <f>VLOOKUP(B1454,中介结果明细表!$B$4:$E$6,8,FALSE)</f>
        <v>#N/A</v>
      </c>
    </row>
    <row r="1455" hidden="1" spans="1:19">
      <c r="A1455">
        <v>1235</v>
      </c>
      <c r="B1455" s="67">
        <v>34000000667</v>
      </c>
      <c r="C1455" t="s">
        <v>1564</v>
      </c>
      <c r="D1455" t="s">
        <v>1565</v>
      </c>
      <c r="E1455" t="s">
        <v>1564</v>
      </c>
      <c r="F1455" t="s">
        <v>542</v>
      </c>
      <c r="G1455" t="s">
        <v>1562</v>
      </c>
      <c r="H1455">
        <v>1</v>
      </c>
      <c r="I1455" t="s">
        <v>472</v>
      </c>
      <c r="J1455">
        <v>3020503</v>
      </c>
      <c r="K1455" t="s">
        <v>433</v>
      </c>
      <c r="L1455">
        <v>304000</v>
      </c>
      <c r="M1455" t="s">
        <v>1255</v>
      </c>
      <c r="O1455" s="66">
        <v>39884.77</v>
      </c>
      <c r="P1455" s="66">
        <v>15474.22</v>
      </c>
      <c r="Q1455" t="s">
        <v>414</v>
      </c>
      <c r="R1455" t="s">
        <v>549</v>
      </c>
      <c r="S1455" t="e">
        <f>VLOOKUP(B1455,中介结果明细表!$B$4:$E$6,8,FALSE)</f>
        <v>#N/A</v>
      </c>
    </row>
    <row r="1456" spans="1:19">
      <c r="A1456">
        <v>1235</v>
      </c>
      <c r="B1456" s="67">
        <v>34000000668</v>
      </c>
      <c r="C1456" t="s">
        <v>1262</v>
      </c>
      <c r="D1456" t="s">
        <v>1265</v>
      </c>
      <c r="E1456" t="s">
        <v>1263</v>
      </c>
      <c r="F1456" t="s">
        <v>542</v>
      </c>
      <c r="G1456" t="s">
        <v>1266</v>
      </c>
      <c r="H1456">
        <v>1</v>
      </c>
      <c r="I1456" t="s">
        <v>411</v>
      </c>
      <c r="J1456">
        <v>302020108</v>
      </c>
      <c r="K1456" t="s">
        <v>1254</v>
      </c>
      <c r="L1456">
        <v>304000</v>
      </c>
      <c r="M1456" t="s">
        <v>1255</v>
      </c>
      <c r="O1456" s="66">
        <v>100422</v>
      </c>
      <c r="P1456" s="66">
        <v>3012.66</v>
      </c>
      <c r="Q1456" t="s">
        <v>414</v>
      </c>
      <c r="R1456" t="s">
        <v>543</v>
      </c>
      <c r="S1456" t="e">
        <f>VLOOKUP(B1456,中介结果明细表!$B$4:$E$6,8,FALSE)</f>
        <v>#N/A</v>
      </c>
    </row>
    <row r="1457" spans="1:19">
      <c r="A1457">
        <v>1235</v>
      </c>
      <c r="B1457" s="67">
        <v>34000000669</v>
      </c>
      <c r="C1457" t="s">
        <v>252</v>
      </c>
      <c r="D1457" t="s">
        <v>1513</v>
      </c>
      <c r="E1457" t="s">
        <v>252</v>
      </c>
      <c r="F1457" t="s">
        <v>542</v>
      </c>
      <c r="G1457" t="s">
        <v>462</v>
      </c>
      <c r="H1457">
        <v>1</v>
      </c>
      <c r="I1457" t="s">
        <v>593</v>
      </c>
      <c r="J1457">
        <v>3020503</v>
      </c>
      <c r="K1457" t="s">
        <v>433</v>
      </c>
      <c r="L1457">
        <v>304000</v>
      </c>
      <c r="M1457" t="s">
        <v>1255</v>
      </c>
      <c r="O1457" s="66">
        <v>4800</v>
      </c>
      <c r="P1457" s="66">
        <v>1529.92</v>
      </c>
      <c r="Q1457" t="s">
        <v>414</v>
      </c>
      <c r="R1457" t="s">
        <v>544</v>
      </c>
      <c r="S1457" t="e">
        <f>VLOOKUP(B1457,中介结果明细表!$B$4:$E$6,8,FALSE)</f>
        <v>#N/A</v>
      </c>
    </row>
    <row r="1458" hidden="1" spans="1:19">
      <c r="A1458">
        <v>1235</v>
      </c>
      <c r="B1458" s="67">
        <v>34000000670</v>
      </c>
      <c r="C1458" t="s">
        <v>1566</v>
      </c>
      <c r="D1458" t="s">
        <v>1567</v>
      </c>
      <c r="E1458" t="s">
        <v>1566</v>
      </c>
      <c r="F1458" t="s">
        <v>542</v>
      </c>
      <c r="G1458" t="s">
        <v>720</v>
      </c>
      <c r="H1458">
        <v>1</v>
      </c>
      <c r="I1458" t="s">
        <v>472</v>
      </c>
      <c r="J1458">
        <v>302020509</v>
      </c>
      <c r="K1458" t="s">
        <v>433</v>
      </c>
      <c r="L1458">
        <v>304000</v>
      </c>
      <c r="M1458" t="s">
        <v>1255</v>
      </c>
      <c r="O1458" s="66">
        <v>29915</v>
      </c>
      <c r="P1458" s="66">
        <v>11606.43</v>
      </c>
      <c r="Q1458" t="s">
        <v>414</v>
      </c>
      <c r="R1458" t="s">
        <v>544</v>
      </c>
      <c r="S1458" t="e">
        <f>VLOOKUP(B1458,中介结果明细表!$B$4:$E$6,8,FALSE)</f>
        <v>#N/A</v>
      </c>
    </row>
    <row r="1459" hidden="1" spans="1:19">
      <c r="A1459">
        <v>1235</v>
      </c>
      <c r="B1459" s="67">
        <v>34000000671</v>
      </c>
      <c r="C1459" t="s">
        <v>1424</v>
      </c>
      <c r="D1459" t="s">
        <v>1425</v>
      </c>
      <c r="E1459" t="s">
        <v>1424</v>
      </c>
      <c r="F1459" t="s">
        <v>542</v>
      </c>
      <c r="G1459" t="s">
        <v>449</v>
      </c>
      <c r="H1459">
        <v>1</v>
      </c>
      <c r="I1459" t="s">
        <v>640</v>
      </c>
      <c r="J1459">
        <v>30202190101</v>
      </c>
      <c r="K1459" t="s">
        <v>433</v>
      </c>
      <c r="L1459">
        <v>304000</v>
      </c>
      <c r="M1459" t="s">
        <v>1255</v>
      </c>
      <c r="O1459" s="66">
        <v>282162.55</v>
      </c>
      <c r="P1459" s="66">
        <v>8464.88</v>
      </c>
      <c r="Q1459" t="s">
        <v>414</v>
      </c>
      <c r="R1459" t="s">
        <v>548</v>
      </c>
      <c r="S1459" t="e">
        <f>VLOOKUP(B1459,中介结果明细表!$B$4:$E$6,8,FALSE)</f>
        <v>#N/A</v>
      </c>
    </row>
    <row r="1460" hidden="1" spans="1:19">
      <c r="A1460">
        <v>1235</v>
      </c>
      <c r="B1460" s="67">
        <v>34000000672</v>
      </c>
      <c r="C1460" t="s">
        <v>1274</v>
      </c>
      <c r="D1460" t="s">
        <v>1281</v>
      </c>
      <c r="E1460" t="s">
        <v>1274</v>
      </c>
      <c r="F1460" t="s">
        <v>542</v>
      </c>
      <c r="G1460" t="s">
        <v>1286</v>
      </c>
      <c r="H1460">
        <v>1</v>
      </c>
      <c r="I1460" t="s">
        <v>593</v>
      </c>
      <c r="J1460">
        <v>3020507</v>
      </c>
      <c r="K1460" t="s">
        <v>433</v>
      </c>
      <c r="L1460">
        <v>304000</v>
      </c>
      <c r="M1460" t="s">
        <v>1255</v>
      </c>
      <c r="O1460" s="66">
        <v>64102.56</v>
      </c>
      <c r="P1460" s="66">
        <v>1923.08</v>
      </c>
      <c r="Q1460" t="s">
        <v>434</v>
      </c>
      <c r="R1460" t="s">
        <v>548</v>
      </c>
      <c r="S1460" t="e">
        <f>VLOOKUP(B1460,中介结果明细表!$B$4:$E$6,8,FALSE)</f>
        <v>#N/A</v>
      </c>
    </row>
    <row r="1461" spans="1:19">
      <c r="A1461">
        <v>1235</v>
      </c>
      <c r="B1461" s="67">
        <v>34000000673</v>
      </c>
      <c r="C1461" t="s">
        <v>704</v>
      </c>
      <c r="D1461" t="s">
        <v>1353</v>
      </c>
      <c r="E1461" t="s">
        <v>704</v>
      </c>
      <c r="F1461" t="s">
        <v>542</v>
      </c>
      <c r="G1461" t="s">
        <v>462</v>
      </c>
      <c r="H1461">
        <v>1</v>
      </c>
      <c r="I1461" t="s">
        <v>593</v>
      </c>
      <c r="J1461">
        <v>3020503</v>
      </c>
      <c r="K1461" t="s">
        <v>433</v>
      </c>
      <c r="L1461">
        <v>304000</v>
      </c>
      <c r="M1461" t="s">
        <v>1255</v>
      </c>
      <c r="O1461" s="66">
        <v>23500</v>
      </c>
      <c r="P1461" s="66">
        <v>7489.44</v>
      </c>
      <c r="Q1461" t="s">
        <v>414</v>
      </c>
      <c r="R1461" t="s">
        <v>550</v>
      </c>
      <c r="S1461" t="e">
        <f>VLOOKUP(B1461,中介结果明细表!$B$4:$E$6,8,FALSE)</f>
        <v>#N/A</v>
      </c>
    </row>
    <row r="1462" hidden="1" spans="1:19">
      <c r="A1462">
        <v>1235</v>
      </c>
      <c r="B1462" s="67">
        <v>34000000674</v>
      </c>
      <c r="C1462" t="s">
        <v>1290</v>
      </c>
      <c r="D1462" t="s">
        <v>1295</v>
      </c>
      <c r="E1462" t="s">
        <v>1290</v>
      </c>
      <c r="F1462" t="s">
        <v>542</v>
      </c>
      <c r="G1462" t="s">
        <v>1414</v>
      </c>
      <c r="H1462">
        <v>1</v>
      </c>
      <c r="I1462" t="s">
        <v>411</v>
      </c>
      <c r="J1462">
        <v>302020106</v>
      </c>
      <c r="K1462" t="s">
        <v>1400</v>
      </c>
      <c r="L1462">
        <v>304000</v>
      </c>
      <c r="M1462" t="s">
        <v>1255</v>
      </c>
      <c r="O1462" s="66">
        <v>41025.64</v>
      </c>
      <c r="P1462" s="66">
        <v>1230.77</v>
      </c>
      <c r="Q1462" t="s">
        <v>414</v>
      </c>
      <c r="R1462" t="s">
        <v>550</v>
      </c>
      <c r="S1462" t="e">
        <f>VLOOKUP(B1462,中介结果明细表!$B$4:$E$6,8,FALSE)</f>
        <v>#N/A</v>
      </c>
    </row>
    <row r="1463" spans="1:19">
      <c r="A1463">
        <v>1235</v>
      </c>
      <c r="B1463" s="67">
        <v>34000000675</v>
      </c>
      <c r="C1463" t="s">
        <v>1256</v>
      </c>
      <c r="D1463" t="s">
        <v>713</v>
      </c>
      <c r="E1463" t="s">
        <v>1256</v>
      </c>
      <c r="F1463" t="s">
        <v>542</v>
      </c>
      <c r="G1463" t="s">
        <v>462</v>
      </c>
      <c r="H1463">
        <v>1</v>
      </c>
      <c r="I1463" t="s">
        <v>593</v>
      </c>
      <c r="J1463">
        <v>3020503</v>
      </c>
      <c r="K1463" t="s">
        <v>433</v>
      </c>
      <c r="L1463">
        <v>304000</v>
      </c>
      <c r="M1463" t="s">
        <v>1255</v>
      </c>
      <c r="O1463" s="66">
        <v>19300</v>
      </c>
      <c r="P1463" s="66">
        <v>6150.94</v>
      </c>
      <c r="Q1463" t="s">
        <v>414</v>
      </c>
      <c r="R1463" t="s">
        <v>550</v>
      </c>
      <c r="S1463" t="e">
        <f>VLOOKUP(B1463,中介结果明细表!$B$4:$E$6,8,FALSE)</f>
        <v>#N/A</v>
      </c>
    </row>
    <row r="1464" spans="1:19">
      <c r="A1464">
        <v>1235</v>
      </c>
      <c r="B1464" s="67">
        <v>34000000676</v>
      </c>
      <c r="C1464" t="s">
        <v>252</v>
      </c>
      <c r="D1464" t="s">
        <v>1504</v>
      </c>
      <c r="E1464" t="s">
        <v>252</v>
      </c>
      <c r="F1464" t="s">
        <v>542</v>
      </c>
      <c r="G1464" t="s">
        <v>462</v>
      </c>
      <c r="H1464">
        <v>1</v>
      </c>
      <c r="I1464" t="s">
        <v>593</v>
      </c>
      <c r="J1464">
        <v>3020503</v>
      </c>
      <c r="K1464" t="s">
        <v>433</v>
      </c>
      <c r="L1464">
        <v>304000</v>
      </c>
      <c r="M1464" t="s">
        <v>1255</v>
      </c>
      <c r="O1464" s="66">
        <v>20062.49</v>
      </c>
      <c r="P1464" s="66">
        <v>7125.48</v>
      </c>
      <c r="Q1464" t="s">
        <v>414</v>
      </c>
      <c r="R1464" t="s">
        <v>544</v>
      </c>
      <c r="S1464" t="e">
        <f>VLOOKUP(B1464,中介结果明细表!$B$4:$E$6,8,FALSE)</f>
        <v>#N/A</v>
      </c>
    </row>
    <row r="1465" hidden="1" spans="1:19">
      <c r="A1465">
        <v>1235</v>
      </c>
      <c r="B1465" s="67">
        <v>34000000677</v>
      </c>
      <c r="C1465" t="s">
        <v>1299</v>
      </c>
      <c r="D1465" t="s">
        <v>1307</v>
      </c>
      <c r="E1465" t="s">
        <v>1299</v>
      </c>
      <c r="F1465" t="s">
        <v>542</v>
      </c>
      <c r="G1465" t="s">
        <v>1308</v>
      </c>
      <c r="H1465">
        <v>1</v>
      </c>
      <c r="I1465" t="s">
        <v>593</v>
      </c>
      <c r="J1465">
        <v>3020501</v>
      </c>
      <c r="K1465" t="s">
        <v>433</v>
      </c>
      <c r="L1465">
        <v>304000</v>
      </c>
      <c r="M1465" t="s">
        <v>1255</v>
      </c>
      <c r="O1465" s="66">
        <v>187179.49</v>
      </c>
      <c r="P1465" s="66">
        <v>5615.38</v>
      </c>
      <c r="Q1465" t="s">
        <v>414</v>
      </c>
      <c r="R1465" t="s">
        <v>544</v>
      </c>
      <c r="S1465" t="e">
        <f>VLOOKUP(B1465,中介结果明细表!$B$4:$E$6,8,FALSE)</f>
        <v>#N/A</v>
      </c>
    </row>
    <row r="1466" spans="1:19">
      <c r="A1466">
        <v>1235</v>
      </c>
      <c r="B1466" s="67">
        <v>34000000678</v>
      </c>
      <c r="C1466" t="s">
        <v>252</v>
      </c>
      <c r="D1466" t="s">
        <v>1340</v>
      </c>
      <c r="E1466" t="s">
        <v>252</v>
      </c>
      <c r="F1466" t="s">
        <v>542</v>
      </c>
      <c r="G1466" t="s">
        <v>1339</v>
      </c>
      <c r="H1466">
        <v>1</v>
      </c>
      <c r="I1466" t="s">
        <v>593</v>
      </c>
      <c r="J1466">
        <v>3020503</v>
      </c>
      <c r="K1466" t="s">
        <v>433</v>
      </c>
      <c r="L1466">
        <v>304000</v>
      </c>
      <c r="M1466" t="s">
        <v>1255</v>
      </c>
      <c r="O1466" s="66">
        <v>4056.2</v>
      </c>
      <c r="P1466" s="66">
        <v>121.69</v>
      </c>
      <c r="Q1466" t="s">
        <v>414</v>
      </c>
      <c r="R1466" t="s">
        <v>544</v>
      </c>
      <c r="S1466" t="e">
        <f>VLOOKUP(B1466,中介结果明细表!$B$4:$E$6,8,FALSE)</f>
        <v>#N/A</v>
      </c>
    </row>
    <row r="1467" hidden="1" spans="1:19">
      <c r="A1467">
        <v>1235</v>
      </c>
      <c r="B1467" s="67">
        <v>34000000679</v>
      </c>
      <c r="C1467" t="s">
        <v>1449</v>
      </c>
      <c r="D1467" t="s">
        <v>1450</v>
      </c>
      <c r="E1467" t="s">
        <v>1451</v>
      </c>
      <c r="F1467" t="s">
        <v>542</v>
      </c>
      <c r="G1467" t="s">
        <v>1471</v>
      </c>
      <c r="H1467">
        <v>1</v>
      </c>
      <c r="I1467" t="s">
        <v>411</v>
      </c>
      <c r="J1467">
        <v>302020108</v>
      </c>
      <c r="K1467" t="s">
        <v>715</v>
      </c>
      <c r="L1467">
        <v>304000</v>
      </c>
      <c r="M1467" t="s">
        <v>1255</v>
      </c>
      <c r="O1467" s="66">
        <v>4000</v>
      </c>
      <c r="P1467" s="66">
        <v>609.34</v>
      </c>
      <c r="Q1467" t="s">
        <v>414</v>
      </c>
      <c r="R1467" t="s">
        <v>544</v>
      </c>
      <c r="S1467" t="e">
        <f>VLOOKUP(B1467,中介结果明细表!$B$4:$E$6,8,FALSE)</f>
        <v>#N/A</v>
      </c>
    </row>
    <row r="1468" hidden="1" spans="1:19">
      <c r="A1468">
        <v>1235</v>
      </c>
      <c r="B1468" s="67">
        <v>34000000680</v>
      </c>
      <c r="C1468" t="s">
        <v>1299</v>
      </c>
      <c r="D1468" t="s">
        <v>1411</v>
      </c>
      <c r="E1468" t="s">
        <v>1299</v>
      </c>
      <c r="F1468" t="s">
        <v>542</v>
      </c>
      <c r="G1468" t="s">
        <v>622</v>
      </c>
      <c r="H1468">
        <v>1</v>
      </c>
      <c r="I1468" t="s">
        <v>593</v>
      </c>
      <c r="J1468">
        <v>3020501</v>
      </c>
      <c r="K1468" t="s">
        <v>433</v>
      </c>
      <c r="L1468">
        <v>304000</v>
      </c>
      <c r="M1468" t="s">
        <v>1255</v>
      </c>
      <c r="O1468" s="66">
        <v>248115.38</v>
      </c>
      <c r="P1468" s="66">
        <v>7443.46</v>
      </c>
      <c r="Q1468" t="s">
        <v>414</v>
      </c>
      <c r="R1468" t="s">
        <v>544</v>
      </c>
      <c r="S1468" t="e">
        <f>VLOOKUP(B1468,中介结果明细表!$B$4:$E$6,8,FALSE)</f>
        <v>#N/A</v>
      </c>
    </row>
    <row r="1469" hidden="1" spans="1:19">
      <c r="A1469">
        <v>1235</v>
      </c>
      <c r="B1469" s="67">
        <v>34000000681</v>
      </c>
      <c r="C1469" t="s">
        <v>1256</v>
      </c>
      <c r="D1469" t="s">
        <v>1472</v>
      </c>
      <c r="E1469" t="s">
        <v>1256</v>
      </c>
      <c r="F1469" t="s">
        <v>542</v>
      </c>
      <c r="G1469" t="s">
        <v>1481</v>
      </c>
      <c r="H1469">
        <v>1</v>
      </c>
      <c r="I1469" t="s">
        <v>593</v>
      </c>
      <c r="J1469">
        <v>3020503</v>
      </c>
      <c r="K1469" t="s">
        <v>433</v>
      </c>
      <c r="L1469">
        <v>304000</v>
      </c>
      <c r="M1469" t="s">
        <v>1255</v>
      </c>
      <c r="O1469" s="66">
        <v>3800</v>
      </c>
      <c r="P1469" s="66">
        <v>932.4</v>
      </c>
      <c r="Q1469" t="s">
        <v>414</v>
      </c>
      <c r="R1469" t="s">
        <v>544</v>
      </c>
      <c r="S1469" t="e">
        <f>VLOOKUP(B1469,中介结果明细表!$B$4:$E$6,8,FALSE)</f>
        <v>#N/A</v>
      </c>
    </row>
    <row r="1470" spans="1:19">
      <c r="A1470">
        <v>1235</v>
      </c>
      <c r="B1470" s="67">
        <v>34000000682</v>
      </c>
      <c r="C1470" t="s">
        <v>710</v>
      </c>
      <c r="D1470" t="s">
        <v>1474</v>
      </c>
      <c r="E1470" t="s">
        <v>710</v>
      </c>
      <c r="F1470" t="s">
        <v>542</v>
      </c>
      <c r="G1470" t="s">
        <v>660</v>
      </c>
      <c r="H1470">
        <v>1</v>
      </c>
      <c r="I1470" t="s">
        <v>593</v>
      </c>
      <c r="J1470">
        <v>3020501</v>
      </c>
      <c r="K1470" t="s">
        <v>433</v>
      </c>
      <c r="L1470">
        <v>304000</v>
      </c>
      <c r="M1470" t="s">
        <v>1255</v>
      </c>
      <c r="O1470" s="66">
        <v>18568</v>
      </c>
      <c r="P1470" s="66">
        <v>4464.08</v>
      </c>
      <c r="Q1470" t="s">
        <v>414</v>
      </c>
      <c r="R1470" t="s">
        <v>544</v>
      </c>
      <c r="S1470" t="e">
        <f>VLOOKUP(B1470,中介结果明细表!$B$4:$E$6,8,FALSE)</f>
        <v>#N/A</v>
      </c>
    </row>
    <row r="1471" hidden="1" spans="1:19">
      <c r="A1471">
        <v>1235</v>
      </c>
      <c r="B1471" s="67">
        <v>34000000683</v>
      </c>
      <c r="C1471" t="s">
        <v>1256</v>
      </c>
      <c r="D1471" t="s">
        <v>1785</v>
      </c>
      <c r="E1471" t="s">
        <v>1785</v>
      </c>
      <c r="F1471" t="s">
        <v>542</v>
      </c>
      <c r="G1471" t="s">
        <v>877</v>
      </c>
      <c r="H1471">
        <v>1</v>
      </c>
      <c r="I1471" t="s">
        <v>593</v>
      </c>
      <c r="J1471">
        <v>3020503</v>
      </c>
      <c r="K1471" t="s">
        <v>1734</v>
      </c>
      <c r="L1471">
        <v>304000</v>
      </c>
      <c r="M1471" t="s">
        <v>1255</v>
      </c>
      <c r="O1471" s="66">
        <v>7934</v>
      </c>
      <c r="P1471" s="66">
        <v>6376.48</v>
      </c>
      <c r="Q1471" t="s">
        <v>414</v>
      </c>
      <c r="R1471" t="s">
        <v>548</v>
      </c>
      <c r="S1471" t="e">
        <f>VLOOKUP(B1471,中介结果明细表!$B$4:$E$6,8,FALSE)</f>
        <v>#N/A</v>
      </c>
    </row>
    <row r="1472" hidden="1" spans="1:19">
      <c r="A1472">
        <v>1235</v>
      </c>
      <c r="B1472" s="67">
        <v>34000000684</v>
      </c>
      <c r="C1472" t="s">
        <v>704</v>
      </c>
      <c r="D1472" t="s">
        <v>1733</v>
      </c>
      <c r="E1472" t="s">
        <v>1733</v>
      </c>
      <c r="F1472" t="s">
        <v>542</v>
      </c>
      <c r="G1472" t="s">
        <v>877</v>
      </c>
      <c r="H1472">
        <v>1</v>
      </c>
      <c r="I1472" t="s">
        <v>593</v>
      </c>
      <c r="J1472">
        <v>3020503</v>
      </c>
      <c r="K1472" t="s">
        <v>1734</v>
      </c>
      <c r="L1472">
        <v>304000</v>
      </c>
      <c r="M1472" t="s">
        <v>1255</v>
      </c>
      <c r="O1472" s="66">
        <v>18210</v>
      </c>
      <c r="P1472" s="66">
        <v>14635.21</v>
      </c>
      <c r="Q1472" t="s">
        <v>414</v>
      </c>
      <c r="R1472" t="s">
        <v>548</v>
      </c>
      <c r="S1472" t="e">
        <f>VLOOKUP(B1472,中介结果明细表!$B$4:$E$6,8,FALSE)</f>
        <v>#N/A</v>
      </c>
    </row>
    <row r="1473" spans="1:19">
      <c r="A1473">
        <v>1235</v>
      </c>
      <c r="B1473" s="67">
        <v>34000000685</v>
      </c>
      <c r="C1473" t="s">
        <v>1354</v>
      </c>
      <c r="D1473" t="s">
        <v>1547</v>
      </c>
      <c r="E1473" t="s">
        <v>1354</v>
      </c>
      <c r="F1473" t="s">
        <v>542</v>
      </c>
      <c r="G1473" t="s">
        <v>1548</v>
      </c>
      <c r="H1473">
        <v>1</v>
      </c>
      <c r="I1473" t="s">
        <v>593</v>
      </c>
      <c r="J1473">
        <v>302020105</v>
      </c>
      <c r="K1473" t="s">
        <v>1549</v>
      </c>
      <c r="L1473">
        <v>304000</v>
      </c>
      <c r="M1473" t="s">
        <v>1255</v>
      </c>
      <c r="O1473" s="66">
        <v>36720.19</v>
      </c>
      <c r="P1473" s="66">
        <v>13398.35</v>
      </c>
      <c r="Q1473" t="s">
        <v>414</v>
      </c>
      <c r="R1473" t="s">
        <v>548</v>
      </c>
      <c r="S1473" t="e">
        <f>VLOOKUP(B1473,中介结果明细表!$B$4:$E$6,8,FALSE)</f>
        <v>#N/A</v>
      </c>
    </row>
    <row r="1474" spans="1:19">
      <c r="A1474">
        <v>1235</v>
      </c>
      <c r="B1474" s="67">
        <v>34000000686</v>
      </c>
      <c r="C1474" t="s">
        <v>704</v>
      </c>
      <c r="D1474" t="s">
        <v>1367</v>
      </c>
      <c r="E1474" t="s">
        <v>704</v>
      </c>
      <c r="F1474" t="s">
        <v>542</v>
      </c>
      <c r="G1474" t="s">
        <v>1370</v>
      </c>
      <c r="H1474">
        <v>1</v>
      </c>
      <c r="I1474" t="s">
        <v>593</v>
      </c>
      <c r="J1474">
        <v>302022101</v>
      </c>
      <c r="K1474" t="s">
        <v>433</v>
      </c>
      <c r="L1474">
        <v>304000</v>
      </c>
      <c r="M1474" t="s">
        <v>1255</v>
      </c>
      <c r="O1474" s="66">
        <v>18632.48</v>
      </c>
      <c r="P1474" s="66">
        <v>806.23</v>
      </c>
      <c r="Q1474" t="s">
        <v>414</v>
      </c>
      <c r="R1474" t="s">
        <v>544</v>
      </c>
      <c r="S1474" t="e">
        <f>VLOOKUP(B1474,中介结果明细表!$B$4:$E$6,8,FALSE)</f>
        <v>#N/A</v>
      </c>
    </row>
    <row r="1475" hidden="1" spans="1:19">
      <c r="A1475">
        <v>1235</v>
      </c>
      <c r="B1475" s="67">
        <v>34000000687</v>
      </c>
      <c r="C1475" t="s">
        <v>1420</v>
      </c>
      <c r="D1475" t="s">
        <v>1440</v>
      </c>
      <c r="E1475" t="s">
        <v>1420</v>
      </c>
      <c r="F1475" t="s">
        <v>542</v>
      </c>
      <c r="G1475" t="s">
        <v>639</v>
      </c>
      <c r="H1475">
        <v>1</v>
      </c>
      <c r="I1475" t="s">
        <v>593</v>
      </c>
      <c r="J1475">
        <v>30203010201</v>
      </c>
      <c r="K1475" t="s">
        <v>433</v>
      </c>
      <c r="L1475">
        <v>304000</v>
      </c>
      <c r="M1475" t="s">
        <v>1255</v>
      </c>
      <c r="O1475" s="66">
        <v>2307.69</v>
      </c>
      <c r="P1475" s="66">
        <v>373.73</v>
      </c>
      <c r="Q1475" t="s">
        <v>414</v>
      </c>
      <c r="R1475" t="s">
        <v>544</v>
      </c>
      <c r="S1475" t="e">
        <f>VLOOKUP(B1475,中介结果明细表!$B$4:$E$6,8,FALSE)</f>
        <v>#N/A</v>
      </c>
    </row>
    <row r="1476" spans="1:19">
      <c r="A1476">
        <v>1235</v>
      </c>
      <c r="B1476" s="67">
        <v>34000000688</v>
      </c>
      <c r="C1476" t="s">
        <v>252</v>
      </c>
      <c r="D1476" t="s">
        <v>1338</v>
      </c>
      <c r="E1476" t="s">
        <v>252</v>
      </c>
      <c r="F1476" t="s">
        <v>542</v>
      </c>
      <c r="G1476" t="s">
        <v>1339</v>
      </c>
      <c r="H1476">
        <v>1</v>
      </c>
      <c r="I1476" t="s">
        <v>593</v>
      </c>
      <c r="J1476">
        <v>3020503</v>
      </c>
      <c r="K1476" t="s">
        <v>433</v>
      </c>
      <c r="L1476">
        <v>304000</v>
      </c>
      <c r="M1476" t="s">
        <v>1255</v>
      </c>
      <c r="O1476" s="66">
        <v>10259.8</v>
      </c>
      <c r="P1476" s="66">
        <v>307.79</v>
      </c>
      <c r="Q1476" t="s">
        <v>414</v>
      </c>
      <c r="R1476" t="s">
        <v>544</v>
      </c>
      <c r="S1476" t="e">
        <f>VLOOKUP(B1476,中介结果明细表!$B$4:$E$6,8,FALSE)</f>
        <v>#N/A</v>
      </c>
    </row>
    <row r="1477" hidden="1" spans="1:19">
      <c r="A1477">
        <v>1235</v>
      </c>
      <c r="B1477" s="67">
        <v>34000000689</v>
      </c>
      <c r="C1477" t="s">
        <v>1592</v>
      </c>
      <c r="D1477" t="s">
        <v>1783</v>
      </c>
      <c r="E1477" t="s">
        <v>1783</v>
      </c>
      <c r="F1477" t="s">
        <v>542</v>
      </c>
      <c r="G1477" t="s">
        <v>1750</v>
      </c>
      <c r="H1477">
        <v>1</v>
      </c>
      <c r="I1477" t="s">
        <v>593</v>
      </c>
      <c r="J1477">
        <v>3020503</v>
      </c>
      <c r="K1477" t="s">
        <v>1725</v>
      </c>
      <c r="L1477">
        <v>304000</v>
      </c>
      <c r="M1477" t="s">
        <v>1255</v>
      </c>
      <c r="O1477" s="66">
        <v>98665</v>
      </c>
      <c r="P1477" s="66">
        <v>79296.12</v>
      </c>
      <c r="Q1477" t="s">
        <v>414</v>
      </c>
      <c r="R1477" t="s">
        <v>544</v>
      </c>
      <c r="S1477" t="e">
        <f>VLOOKUP(B1477,中介结果明细表!$B$4:$E$6,8,FALSE)</f>
        <v>#N/A</v>
      </c>
    </row>
    <row r="1478" spans="1:19">
      <c r="A1478">
        <v>1235</v>
      </c>
      <c r="B1478" s="67">
        <v>34000000690</v>
      </c>
      <c r="C1478" t="s">
        <v>252</v>
      </c>
      <c r="D1478" t="s">
        <v>1342</v>
      </c>
      <c r="E1478" t="s">
        <v>252</v>
      </c>
      <c r="F1478" t="s">
        <v>542</v>
      </c>
      <c r="G1478" t="s">
        <v>1339</v>
      </c>
      <c r="H1478">
        <v>1</v>
      </c>
      <c r="I1478" t="s">
        <v>593</v>
      </c>
      <c r="J1478">
        <v>3020503</v>
      </c>
      <c r="K1478" t="s">
        <v>433</v>
      </c>
      <c r="L1478">
        <v>304000</v>
      </c>
      <c r="M1478" t="s">
        <v>1255</v>
      </c>
      <c r="O1478" s="66">
        <v>3473.8</v>
      </c>
      <c r="P1478" s="66">
        <v>104.21</v>
      </c>
      <c r="Q1478" t="s">
        <v>414</v>
      </c>
      <c r="R1478" t="s">
        <v>544</v>
      </c>
      <c r="S1478" t="e">
        <f>VLOOKUP(B1478,中介结果明细表!$B$4:$E$6,8,FALSE)</f>
        <v>#N/A</v>
      </c>
    </row>
    <row r="1479" spans="1:19">
      <c r="A1479">
        <v>1235</v>
      </c>
      <c r="B1479" s="67">
        <v>34000000691</v>
      </c>
      <c r="C1479" t="s">
        <v>1256</v>
      </c>
      <c r="D1479" t="s">
        <v>1367</v>
      </c>
      <c r="E1479" t="s">
        <v>1256</v>
      </c>
      <c r="F1479" t="s">
        <v>542</v>
      </c>
      <c r="G1479" t="s">
        <v>1368</v>
      </c>
      <c r="H1479">
        <v>1</v>
      </c>
      <c r="I1479" t="s">
        <v>593</v>
      </c>
      <c r="J1479">
        <v>3020503</v>
      </c>
      <c r="K1479" t="s">
        <v>433</v>
      </c>
      <c r="L1479">
        <v>304000</v>
      </c>
      <c r="M1479" t="s">
        <v>1255</v>
      </c>
      <c r="O1479" s="66">
        <v>18632.48</v>
      </c>
      <c r="P1479" s="66">
        <v>558.97</v>
      </c>
      <c r="Q1479" t="s">
        <v>414</v>
      </c>
      <c r="R1479" t="s">
        <v>544</v>
      </c>
      <c r="S1479" t="e">
        <f>VLOOKUP(B1479,中介结果明细表!$B$4:$E$6,8,FALSE)</f>
        <v>#N/A</v>
      </c>
    </row>
    <row r="1480" hidden="1" spans="1:19">
      <c r="A1480">
        <v>1235</v>
      </c>
      <c r="B1480" s="67">
        <v>34000000692</v>
      </c>
      <c r="C1480" t="s">
        <v>1494</v>
      </c>
      <c r="D1480" t="s">
        <v>1495</v>
      </c>
      <c r="E1480" t="s">
        <v>1494</v>
      </c>
      <c r="F1480" t="s">
        <v>542</v>
      </c>
      <c r="G1480" t="s">
        <v>1496</v>
      </c>
      <c r="H1480">
        <v>1</v>
      </c>
      <c r="I1480" t="s">
        <v>472</v>
      </c>
      <c r="J1480">
        <v>302020401</v>
      </c>
      <c r="K1480" t="s">
        <v>433</v>
      </c>
      <c r="L1480">
        <v>304000</v>
      </c>
      <c r="M1480" t="s">
        <v>1255</v>
      </c>
      <c r="O1480" s="66">
        <v>175096.85</v>
      </c>
      <c r="P1480" s="66">
        <v>40646.61</v>
      </c>
      <c r="Q1480" t="s">
        <v>414</v>
      </c>
      <c r="R1480" t="s">
        <v>544</v>
      </c>
      <c r="S1480" t="e">
        <f>VLOOKUP(B1480,中介结果明细表!$B$4:$E$6,8,FALSE)</f>
        <v>#N/A</v>
      </c>
    </row>
    <row r="1481" hidden="1" spans="1:19">
      <c r="A1481">
        <v>1235</v>
      </c>
      <c r="B1481" s="67">
        <v>34000000693</v>
      </c>
      <c r="C1481" t="s">
        <v>1449</v>
      </c>
      <c r="D1481" t="s">
        <v>1450</v>
      </c>
      <c r="E1481" t="s">
        <v>1451</v>
      </c>
      <c r="F1481" t="s">
        <v>542</v>
      </c>
      <c r="G1481" t="s">
        <v>1471</v>
      </c>
      <c r="H1481">
        <v>1</v>
      </c>
      <c r="I1481" t="s">
        <v>411</v>
      </c>
      <c r="J1481">
        <v>302020108</v>
      </c>
      <c r="K1481" t="s">
        <v>715</v>
      </c>
      <c r="L1481">
        <v>304000</v>
      </c>
      <c r="M1481" t="s">
        <v>1255</v>
      </c>
      <c r="O1481" s="66">
        <v>4000</v>
      </c>
      <c r="P1481" s="66">
        <v>609.34</v>
      </c>
      <c r="Q1481" t="s">
        <v>414</v>
      </c>
      <c r="R1481" t="s">
        <v>544</v>
      </c>
      <c r="S1481" t="e">
        <f>VLOOKUP(B1481,中介结果明细表!$B$4:$E$6,8,FALSE)</f>
        <v>#N/A</v>
      </c>
    </row>
    <row r="1482" hidden="1" spans="1:19">
      <c r="A1482">
        <v>1235</v>
      </c>
      <c r="B1482" s="67">
        <v>34000000694</v>
      </c>
      <c r="C1482" t="s">
        <v>1699</v>
      </c>
      <c r="D1482" t="s">
        <v>1700</v>
      </c>
      <c r="E1482" t="s">
        <v>1700</v>
      </c>
      <c r="F1482" t="s">
        <v>542</v>
      </c>
      <c r="G1482" t="s">
        <v>1701</v>
      </c>
      <c r="H1482">
        <v>1</v>
      </c>
      <c r="I1482" t="s">
        <v>411</v>
      </c>
      <c r="J1482">
        <v>3020507</v>
      </c>
      <c r="K1482" t="s">
        <v>1650</v>
      </c>
      <c r="L1482">
        <v>304000</v>
      </c>
      <c r="M1482" t="s">
        <v>1255</v>
      </c>
      <c r="O1482" s="66">
        <v>105926.14</v>
      </c>
      <c r="P1482" s="66">
        <v>77181.06</v>
      </c>
      <c r="Q1482" t="s">
        <v>414</v>
      </c>
      <c r="R1482" t="s">
        <v>544</v>
      </c>
      <c r="S1482" t="e">
        <f>VLOOKUP(B1482,中介结果明细表!$B$4:$E$6,8,FALSE)</f>
        <v>#N/A</v>
      </c>
    </row>
    <row r="1483" spans="1:19">
      <c r="A1483">
        <v>1235</v>
      </c>
      <c r="B1483" s="67">
        <v>34000000695</v>
      </c>
      <c r="C1483" t="s">
        <v>955</v>
      </c>
      <c r="D1483" t="s">
        <v>1435</v>
      </c>
      <c r="E1483" t="s">
        <v>955</v>
      </c>
      <c r="F1483" t="s">
        <v>542</v>
      </c>
      <c r="G1483" t="s">
        <v>451</v>
      </c>
      <c r="H1483">
        <v>1</v>
      </c>
      <c r="I1483" t="s">
        <v>593</v>
      </c>
      <c r="J1483">
        <v>3020501</v>
      </c>
      <c r="K1483" t="s">
        <v>433</v>
      </c>
      <c r="L1483">
        <v>304000</v>
      </c>
      <c r="M1483" t="s">
        <v>1255</v>
      </c>
      <c r="O1483" s="66">
        <v>20300</v>
      </c>
      <c r="P1483" s="66">
        <v>3011.72</v>
      </c>
      <c r="Q1483" t="s">
        <v>414</v>
      </c>
      <c r="R1483" t="s">
        <v>544</v>
      </c>
      <c r="S1483" t="e">
        <f>VLOOKUP(B1483,中介结果明细表!$B$4:$E$6,8,FALSE)</f>
        <v>#N/A</v>
      </c>
    </row>
    <row r="1484" spans="1:19">
      <c r="A1484">
        <v>1235</v>
      </c>
      <c r="B1484" s="67">
        <v>34000000696</v>
      </c>
      <c r="C1484" t="s">
        <v>704</v>
      </c>
      <c r="D1484" t="s">
        <v>1353</v>
      </c>
      <c r="E1484" t="s">
        <v>704</v>
      </c>
      <c r="F1484" t="s">
        <v>542</v>
      </c>
      <c r="G1484" t="s">
        <v>1463</v>
      </c>
      <c r="H1484">
        <v>1</v>
      </c>
      <c r="I1484" t="s">
        <v>593</v>
      </c>
      <c r="J1484">
        <v>3020503</v>
      </c>
      <c r="K1484" t="s">
        <v>433</v>
      </c>
      <c r="L1484">
        <v>304000</v>
      </c>
      <c r="M1484" t="s">
        <v>1255</v>
      </c>
      <c r="O1484" s="66">
        <v>24000</v>
      </c>
      <c r="P1484" s="66">
        <v>4821.79</v>
      </c>
      <c r="Q1484" t="s">
        <v>414</v>
      </c>
      <c r="R1484" t="s">
        <v>544</v>
      </c>
      <c r="S1484" t="e">
        <f>VLOOKUP(B1484,中介结果明细表!$B$4:$E$6,8,FALSE)</f>
        <v>#N/A</v>
      </c>
    </row>
    <row r="1485" hidden="1" spans="1:19">
      <c r="A1485">
        <v>1235</v>
      </c>
      <c r="B1485" s="67">
        <v>34000000697</v>
      </c>
      <c r="C1485" t="s">
        <v>1514</v>
      </c>
      <c r="D1485" t="s">
        <v>1515</v>
      </c>
      <c r="E1485" t="s">
        <v>1514</v>
      </c>
      <c r="F1485" t="s">
        <v>542</v>
      </c>
      <c r="G1485" t="s">
        <v>462</v>
      </c>
      <c r="H1485">
        <v>1</v>
      </c>
      <c r="I1485" t="s">
        <v>593</v>
      </c>
      <c r="J1485">
        <v>30203010201</v>
      </c>
      <c r="K1485" t="s">
        <v>433</v>
      </c>
      <c r="L1485">
        <v>304000</v>
      </c>
      <c r="M1485" t="s">
        <v>1255</v>
      </c>
      <c r="O1485" s="66">
        <v>45000</v>
      </c>
      <c r="P1485" s="66">
        <v>14341.13</v>
      </c>
      <c r="Q1485" t="s">
        <v>434</v>
      </c>
      <c r="R1485" t="s">
        <v>550</v>
      </c>
      <c r="S1485" t="e">
        <f>VLOOKUP(B1485,中介结果明细表!$B$4:$E$6,8,FALSE)</f>
        <v>#N/A</v>
      </c>
    </row>
    <row r="1486" hidden="1" spans="1:19">
      <c r="A1486">
        <v>1235</v>
      </c>
      <c r="B1486" s="67">
        <v>34000000698</v>
      </c>
      <c r="C1486" t="s">
        <v>1299</v>
      </c>
      <c r="D1486" t="s">
        <v>1412</v>
      </c>
      <c r="E1486" t="s">
        <v>1299</v>
      </c>
      <c r="F1486" t="s">
        <v>542</v>
      </c>
      <c r="G1486" t="s">
        <v>462</v>
      </c>
      <c r="H1486">
        <v>1</v>
      </c>
      <c r="I1486" t="s">
        <v>593</v>
      </c>
      <c r="J1486">
        <v>3020501</v>
      </c>
      <c r="K1486" t="s">
        <v>433</v>
      </c>
      <c r="L1486">
        <v>304000</v>
      </c>
      <c r="M1486" t="s">
        <v>1255</v>
      </c>
      <c r="O1486" s="66">
        <v>275771.79</v>
      </c>
      <c r="P1486" s="66">
        <v>87975.73</v>
      </c>
      <c r="Q1486" t="s">
        <v>414</v>
      </c>
      <c r="R1486" t="s">
        <v>550</v>
      </c>
      <c r="S1486" t="e">
        <f>VLOOKUP(B1486,中介结果明细表!$B$4:$E$6,8,FALSE)</f>
        <v>#N/A</v>
      </c>
    </row>
    <row r="1487" spans="1:19">
      <c r="A1487">
        <v>1235</v>
      </c>
      <c r="B1487" s="67">
        <v>34000000699</v>
      </c>
      <c r="C1487" t="s">
        <v>704</v>
      </c>
      <c r="D1487" t="s">
        <v>1550</v>
      </c>
      <c r="E1487" t="s">
        <v>704</v>
      </c>
      <c r="F1487" t="s">
        <v>542</v>
      </c>
      <c r="G1487" t="s">
        <v>708</v>
      </c>
      <c r="H1487">
        <v>1</v>
      </c>
      <c r="I1487" t="s">
        <v>593</v>
      </c>
      <c r="J1487">
        <v>302020210</v>
      </c>
      <c r="K1487" t="s">
        <v>433</v>
      </c>
      <c r="L1487">
        <v>304000</v>
      </c>
      <c r="M1487" t="s">
        <v>1255</v>
      </c>
      <c r="O1487" s="66">
        <v>23500</v>
      </c>
      <c r="P1487" s="66">
        <v>9117.54</v>
      </c>
      <c r="Q1487" t="s">
        <v>414</v>
      </c>
      <c r="R1487" t="s">
        <v>550</v>
      </c>
      <c r="S1487" t="e">
        <f>VLOOKUP(B1487,中介结果明细表!$B$4:$E$6,8,FALSE)</f>
        <v>#N/A</v>
      </c>
    </row>
    <row r="1488" hidden="1" spans="1:19">
      <c r="A1488">
        <v>1235</v>
      </c>
      <c r="B1488" s="67">
        <v>34000000700</v>
      </c>
      <c r="C1488" t="s">
        <v>1418</v>
      </c>
      <c r="D1488" t="s">
        <v>1419</v>
      </c>
      <c r="E1488" t="s">
        <v>1418</v>
      </c>
      <c r="F1488" t="s">
        <v>542</v>
      </c>
      <c r="G1488" t="s">
        <v>1414</v>
      </c>
      <c r="H1488">
        <v>1</v>
      </c>
      <c r="I1488" t="s">
        <v>593</v>
      </c>
      <c r="J1488">
        <v>30203010205</v>
      </c>
      <c r="K1488" t="s">
        <v>433</v>
      </c>
      <c r="L1488">
        <v>304000</v>
      </c>
      <c r="M1488" t="s">
        <v>1255</v>
      </c>
      <c r="O1488" s="66">
        <v>5384.62</v>
      </c>
      <c r="P1488" s="66">
        <v>738.42</v>
      </c>
      <c r="Q1488" t="s">
        <v>414</v>
      </c>
      <c r="R1488" t="s">
        <v>550</v>
      </c>
      <c r="S1488" t="e">
        <f>VLOOKUP(B1488,中介结果明细表!$B$4:$E$6,8,FALSE)</f>
        <v>#N/A</v>
      </c>
    </row>
    <row r="1489" spans="1:19">
      <c r="A1489">
        <v>1235</v>
      </c>
      <c r="B1489" s="67">
        <v>34000000701</v>
      </c>
      <c r="C1489" t="s">
        <v>704</v>
      </c>
      <c r="D1489" t="s">
        <v>1585</v>
      </c>
      <c r="E1489" t="s">
        <v>704</v>
      </c>
      <c r="F1489" t="s">
        <v>542</v>
      </c>
      <c r="G1489" t="s">
        <v>480</v>
      </c>
      <c r="H1489">
        <v>1</v>
      </c>
      <c r="I1489" t="s">
        <v>593</v>
      </c>
      <c r="J1489">
        <v>3020503</v>
      </c>
      <c r="K1489" t="s">
        <v>433</v>
      </c>
      <c r="L1489">
        <v>304000</v>
      </c>
      <c r="M1489" t="s">
        <v>1255</v>
      </c>
      <c r="O1489" s="66">
        <v>19000</v>
      </c>
      <c r="P1489" s="66">
        <v>8688.02</v>
      </c>
      <c r="Q1489" t="s">
        <v>414</v>
      </c>
      <c r="R1489" t="s">
        <v>544</v>
      </c>
      <c r="S1489" t="e">
        <f>VLOOKUP(B1489,中介结果明细表!$B$4:$E$6,8,FALSE)</f>
        <v>#N/A</v>
      </c>
    </row>
    <row r="1490" hidden="1" spans="1:19">
      <c r="A1490">
        <v>1235</v>
      </c>
      <c r="B1490" s="67">
        <v>34000000702</v>
      </c>
      <c r="C1490" t="s">
        <v>1256</v>
      </c>
      <c r="D1490" t="s">
        <v>1468</v>
      </c>
      <c r="E1490" t="s">
        <v>1256</v>
      </c>
      <c r="F1490" t="s">
        <v>542</v>
      </c>
      <c r="G1490" t="s">
        <v>1463</v>
      </c>
      <c r="H1490">
        <v>1</v>
      </c>
      <c r="I1490" t="s">
        <v>593</v>
      </c>
      <c r="J1490">
        <v>3020503</v>
      </c>
      <c r="K1490" t="s">
        <v>433</v>
      </c>
      <c r="L1490">
        <v>304000</v>
      </c>
      <c r="M1490" t="s">
        <v>1255</v>
      </c>
      <c r="O1490" s="66">
        <v>0</v>
      </c>
      <c r="P1490" s="66">
        <v>0</v>
      </c>
      <c r="Q1490" t="s">
        <v>608</v>
      </c>
      <c r="R1490" t="s">
        <v>544</v>
      </c>
      <c r="S1490" t="e">
        <f>VLOOKUP(B1490,中介结果明细表!$B$4:$E$6,8,FALSE)</f>
        <v>#N/A</v>
      </c>
    </row>
    <row r="1491" spans="1:19">
      <c r="A1491">
        <v>1235</v>
      </c>
      <c r="B1491" s="67">
        <v>34000000703</v>
      </c>
      <c r="C1491" t="s">
        <v>1256</v>
      </c>
      <c r="D1491" t="s">
        <v>1607</v>
      </c>
      <c r="E1491" t="s">
        <v>1256</v>
      </c>
      <c r="F1491" t="s">
        <v>542</v>
      </c>
      <c r="G1491" t="s">
        <v>760</v>
      </c>
      <c r="H1491">
        <v>1</v>
      </c>
      <c r="I1491" t="s">
        <v>593</v>
      </c>
      <c r="J1491">
        <v>3020503</v>
      </c>
      <c r="K1491" t="s">
        <v>433</v>
      </c>
      <c r="L1491">
        <v>304000</v>
      </c>
      <c r="M1491" t="s">
        <v>1255</v>
      </c>
      <c r="O1491" s="66">
        <v>3368</v>
      </c>
      <c r="P1491" s="66">
        <v>1753.95</v>
      </c>
      <c r="Q1491" t="s">
        <v>414</v>
      </c>
      <c r="R1491" t="s">
        <v>544</v>
      </c>
      <c r="S1491" t="e">
        <f>VLOOKUP(B1491,中介结果明细表!$B$4:$E$6,8,FALSE)</f>
        <v>#N/A</v>
      </c>
    </row>
    <row r="1492" hidden="1" spans="1:19">
      <c r="A1492">
        <v>1235</v>
      </c>
      <c r="B1492" s="67">
        <v>34000000704</v>
      </c>
      <c r="C1492" t="s">
        <v>1299</v>
      </c>
      <c r="D1492" t="s">
        <v>1306</v>
      </c>
      <c r="E1492" t="s">
        <v>1299</v>
      </c>
      <c r="F1492" t="s">
        <v>542</v>
      </c>
      <c r="G1492" t="s">
        <v>1305</v>
      </c>
      <c r="H1492">
        <v>1</v>
      </c>
      <c r="I1492" t="s">
        <v>593</v>
      </c>
      <c r="J1492">
        <v>3020501</v>
      </c>
      <c r="K1492" t="s">
        <v>433</v>
      </c>
      <c r="L1492">
        <v>304000</v>
      </c>
      <c r="M1492" t="s">
        <v>1255</v>
      </c>
      <c r="O1492" s="66">
        <v>85470.08</v>
      </c>
      <c r="P1492" s="66">
        <v>2564.1</v>
      </c>
      <c r="Q1492" t="s">
        <v>414</v>
      </c>
      <c r="R1492" t="s">
        <v>543</v>
      </c>
      <c r="S1492" t="e">
        <f>VLOOKUP(B1492,中介结果明细表!$B$4:$E$6,8,FALSE)</f>
        <v>#N/A</v>
      </c>
    </row>
    <row r="1493" hidden="1" spans="1:19">
      <c r="A1493">
        <v>1235</v>
      </c>
      <c r="B1493" s="67">
        <v>34000000705</v>
      </c>
      <c r="C1493" t="s">
        <v>252</v>
      </c>
      <c r="D1493" t="s">
        <v>1521</v>
      </c>
      <c r="E1493" t="s">
        <v>252</v>
      </c>
      <c r="F1493" t="s">
        <v>542</v>
      </c>
      <c r="G1493" t="s">
        <v>462</v>
      </c>
      <c r="H1493">
        <v>1</v>
      </c>
      <c r="I1493" t="s">
        <v>593</v>
      </c>
      <c r="J1493">
        <v>3020503</v>
      </c>
      <c r="K1493" t="s">
        <v>433</v>
      </c>
      <c r="L1493">
        <v>304000</v>
      </c>
      <c r="M1493" t="s">
        <v>1255</v>
      </c>
      <c r="O1493" s="66">
        <v>17000</v>
      </c>
      <c r="P1493" s="66">
        <v>5417.94</v>
      </c>
      <c r="Q1493" t="s">
        <v>414</v>
      </c>
      <c r="R1493" t="s">
        <v>543</v>
      </c>
      <c r="S1493" t="e">
        <f>VLOOKUP(B1493,中介结果明细表!$B$4:$E$6,8,FALSE)</f>
        <v>#N/A</v>
      </c>
    </row>
    <row r="1494" hidden="1" spans="1:19">
      <c r="A1494">
        <v>1235</v>
      </c>
      <c r="B1494" s="67">
        <v>34000000706</v>
      </c>
      <c r="C1494" t="s">
        <v>1429</v>
      </c>
      <c r="D1494" t="s">
        <v>1729</v>
      </c>
      <c r="E1494" t="s">
        <v>1729</v>
      </c>
      <c r="F1494" t="s">
        <v>542</v>
      </c>
      <c r="G1494" t="s">
        <v>1731</v>
      </c>
      <c r="H1494">
        <v>1</v>
      </c>
      <c r="I1494" t="s">
        <v>411</v>
      </c>
      <c r="J1494">
        <v>302020108</v>
      </c>
      <c r="K1494" t="s">
        <v>1254</v>
      </c>
      <c r="L1494">
        <v>304000</v>
      </c>
      <c r="M1494" t="s">
        <v>1255</v>
      </c>
      <c r="O1494" s="66">
        <v>390000</v>
      </c>
      <c r="P1494" s="66">
        <v>11700</v>
      </c>
      <c r="Q1494" t="s">
        <v>414</v>
      </c>
      <c r="R1494" t="s">
        <v>543</v>
      </c>
      <c r="S1494" t="e">
        <f>VLOOKUP(B1494,中介结果明细表!$B$4:$E$6,8,FALSE)</f>
        <v>#N/A</v>
      </c>
    </row>
    <row r="1495" spans="1:19">
      <c r="A1495">
        <v>1235</v>
      </c>
      <c r="B1495" s="67">
        <v>34000000707</v>
      </c>
      <c r="C1495" t="s">
        <v>252</v>
      </c>
      <c r="D1495" t="s">
        <v>1338</v>
      </c>
      <c r="E1495" t="s">
        <v>252</v>
      </c>
      <c r="F1495" t="s">
        <v>542</v>
      </c>
      <c r="G1495" t="s">
        <v>1339</v>
      </c>
      <c r="H1495">
        <v>1</v>
      </c>
      <c r="I1495" t="s">
        <v>593</v>
      </c>
      <c r="J1495">
        <v>3020503</v>
      </c>
      <c r="K1495" t="s">
        <v>433</v>
      </c>
      <c r="L1495">
        <v>304000</v>
      </c>
      <c r="M1495" t="s">
        <v>1255</v>
      </c>
      <c r="O1495" s="66">
        <v>7873.8</v>
      </c>
      <c r="P1495" s="66">
        <v>236.21</v>
      </c>
      <c r="Q1495" t="s">
        <v>414</v>
      </c>
      <c r="R1495" t="s">
        <v>543</v>
      </c>
      <c r="S1495" t="e">
        <f>VLOOKUP(B1495,中介结果明细表!$B$4:$E$6,8,FALSE)</f>
        <v>#N/A</v>
      </c>
    </row>
    <row r="1496" hidden="1" spans="1:19">
      <c r="A1496">
        <v>1235</v>
      </c>
      <c r="B1496" s="67">
        <v>34000000708</v>
      </c>
      <c r="C1496" t="s">
        <v>1256</v>
      </c>
      <c r="D1496" t="s">
        <v>1683</v>
      </c>
      <c r="E1496" t="s">
        <v>1683</v>
      </c>
      <c r="F1496" t="s">
        <v>542</v>
      </c>
      <c r="G1496" t="s">
        <v>1694</v>
      </c>
      <c r="H1496">
        <v>1</v>
      </c>
      <c r="I1496" t="s">
        <v>593</v>
      </c>
      <c r="J1496">
        <v>3020503</v>
      </c>
      <c r="K1496" t="s">
        <v>817</v>
      </c>
      <c r="L1496">
        <v>304000</v>
      </c>
      <c r="M1496" t="s">
        <v>1255</v>
      </c>
      <c r="O1496" s="66">
        <v>6687.41</v>
      </c>
      <c r="P1496" s="66">
        <v>4795.43</v>
      </c>
      <c r="Q1496" t="s">
        <v>414</v>
      </c>
      <c r="R1496" t="s">
        <v>545</v>
      </c>
      <c r="S1496" t="e">
        <f>VLOOKUP(B1496,中介结果明细表!$B$4:$E$6,8,FALSE)</f>
        <v>#N/A</v>
      </c>
    </row>
    <row r="1497" spans="1:19">
      <c r="A1497">
        <v>1235</v>
      </c>
      <c r="B1497" s="67">
        <v>34000000709</v>
      </c>
      <c r="C1497" t="s">
        <v>1408</v>
      </c>
      <c r="D1497" t="s">
        <v>1409</v>
      </c>
      <c r="E1497" t="s">
        <v>1408</v>
      </c>
      <c r="F1497" t="s">
        <v>542</v>
      </c>
      <c r="G1497" t="s">
        <v>622</v>
      </c>
      <c r="H1497">
        <v>1</v>
      </c>
      <c r="I1497" t="s">
        <v>593</v>
      </c>
      <c r="J1497">
        <v>302020105</v>
      </c>
      <c r="K1497" t="s">
        <v>1410</v>
      </c>
      <c r="L1497">
        <v>304000</v>
      </c>
      <c r="M1497" t="s">
        <v>1255</v>
      </c>
      <c r="O1497" s="66">
        <v>340000</v>
      </c>
      <c r="P1497" s="66">
        <v>10200</v>
      </c>
      <c r="Q1497" t="s">
        <v>414</v>
      </c>
      <c r="R1497" t="s">
        <v>545</v>
      </c>
      <c r="S1497" t="e">
        <f>VLOOKUP(B1497,中介结果明细表!$B$4:$E$6,8,FALSE)</f>
        <v>#N/A</v>
      </c>
    </row>
    <row r="1498" hidden="1" spans="1:19">
      <c r="A1498">
        <v>1235</v>
      </c>
      <c r="B1498" s="67">
        <v>34000000710</v>
      </c>
      <c r="C1498" t="s">
        <v>1290</v>
      </c>
      <c r="D1498" t="s">
        <v>1791</v>
      </c>
      <c r="E1498" t="s">
        <v>1791</v>
      </c>
      <c r="F1498" t="s">
        <v>542</v>
      </c>
      <c r="G1498" t="s">
        <v>1750</v>
      </c>
      <c r="H1498">
        <v>1</v>
      </c>
      <c r="I1498" t="s">
        <v>593</v>
      </c>
      <c r="J1498">
        <v>302020106</v>
      </c>
      <c r="K1498" t="s">
        <v>1725</v>
      </c>
      <c r="L1498">
        <v>304000</v>
      </c>
      <c r="M1498" t="s">
        <v>1255</v>
      </c>
      <c r="O1498" s="66">
        <v>97810</v>
      </c>
      <c r="P1498" s="66">
        <v>78608.96</v>
      </c>
      <c r="Q1498" t="s">
        <v>414</v>
      </c>
      <c r="R1498" t="s">
        <v>545</v>
      </c>
      <c r="S1498" t="e">
        <f>VLOOKUP(B1498,中介结果明细表!$B$4:$E$6,8,FALSE)</f>
        <v>#N/A</v>
      </c>
    </row>
    <row r="1499" hidden="1" spans="1:19">
      <c r="A1499">
        <v>1235</v>
      </c>
      <c r="B1499" s="67">
        <v>34000000711</v>
      </c>
      <c r="C1499" t="s">
        <v>1558</v>
      </c>
      <c r="D1499" t="s">
        <v>1617</v>
      </c>
      <c r="E1499" t="s">
        <v>1558</v>
      </c>
      <c r="F1499" t="s">
        <v>542</v>
      </c>
      <c r="G1499" t="s">
        <v>762</v>
      </c>
      <c r="H1499">
        <v>1</v>
      </c>
      <c r="I1499" t="s">
        <v>593</v>
      </c>
      <c r="J1499">
        <v>3020504</v>
      </c>
      <c r="K1499" t="s">
        <v>433</v>
      </c>
      <c r="L1499">
        <v>304000</v>
      </c>
      <c r="M1499" t="s">
        <v>1255</v>
      </c>
      <c r="O1499" s="66">
        <v>53000</v>
      </c>
      <c r="P1499" s="66">
        <v>27907.04</v>
      </c>
      <c r="Q1499" t="s">
        <v>414</v>
      </c>
      <c r="R1499" t="s">
        <v>545</v>
      </c>
      <c r="S1499" t="e">
        <f>VLOOKUP(B1499,中介结果明细表!$B$4:$E$6,8,FALSE)</f>
        <v>#N/A</v>
      </c>
    </row>
    <row r="1500" hidden="1" spans="1:19">
      <c r="A1500">
        <v>1235</v>
      </c>
      <c r="B1500" s="67">
        <v>34000000712</v>
      </c>
      <c r="C1500" t="s">
        <v>1006</v>
      </c>
      <c r="D1500" t="s">
        <v>1792</v>
      </c>
      <c r="E1500" t="s">
        <v>1792</v>
      </c>
      <c r="F1500" t="s">
        <v>542</v>
      </c>
      <c r="G1500" t="s">
        <v>894</v>
      </c>
      <c r="H1500">
        <v>1</v>
      </c>
      <c r="I1500" t="s">
        <v>593</v>
      </c>
      <c r="J1500">
        <v>3020503</v>
      </c>
      <c r="K1500" t="s">
        <v>1410</v>
      </c>
      <c r="L1500">
        <v>304000</v>
      </c>
      <c r="M1500" t="s">
        <v>1255</v>
      </c>
      <c r="O1500" s="66">
        <v>14179</v>
      </c>
      <c r="P1500" s="66">
        <v>11395.53</v>
      </c>
      <c r="Q1500" t="s">
        <v>414</v>
      </c>
      <c r="R1500" t="s">
        <v>545</v>
      </c>
      <c r="S1500" t="e">
        <f>VLOOKUP(B1500,中介结果明细表!$B$4:$E$6,8,FALSE)</f>
        <v>#N/A</v>
      </c>
    </row>
    <row r="1501" hidden="1" spans="1:19">
      <c r="A1501">
        <v>1235</v>
      </c>
      <c r="B1501" s="67">
        <v>34000000713</v>
      </c>
      <c r="C1501" t="s">
        <v>950</v>
      </c>
      <c r="D1501" t="s">
        <v>1664</v>
      </c>
      <c r="E1501" t="s">
        <v>1664</v>
      </c>
      <c r="F1501" t="s">
        <v>542</v>
      </c>
      <c r="G1501" t="s">
        <v>1743</v>
      </c>
      <c r="H1501">
        <v>1</v>
      </c>
      <c r="I1501" t="s">
        <v>593</v>
      </c>
      <c r="J1501">
        <v>3020501</v>
      </c>
      <c r="K1501" t="s">
        <v>1744</v>
      </c>
      <c r="L1501">
        <v>304000</v>
      </c>
      <c r="M1501" t="s">
        <v>1255</v>
      </c>
      <c r="O1501" s="66">
        <v>19604</v>
      </c>
      <c r="P1501" s="66">
        <v>15755.54</v>
      </c>
      <c r="Q1501" t="s">
        <v>414</v>
      </c>
      <c r="R1501" t="s">
        <v>545</v>
      </c>
      <c r="S1501" t="e">
        <f>VLOOKUP(B1501,中介结果明细表!$B$4:$E$6,8,FALSE)</f>
        <v>#N/A</v>
      </c>
    </row>
    <row r="1502" spans="1:19">
      <c r="A1502">
        <v>1235</v>
      </c>
      <c r="B1502" s="67">
        <v>34000000714</v>
      </c>
      <c r="C1502" t="s">
        <v>913</v>
      </c>
      <c r="D1502" t="s">
        <v>1458</v>
      </c>
      <c r="E1502" t="s">
        <v>913</v>
      </c>
      <c r="F1502" t="s">
        <v>542</v>
      </c>
      <c r="G1502" t="s">
        <v>745</v>
      </c>
      <c r="H1502">
        <v>1</v>
      </c>
      <c r="I1502" t="s">
        <v>593</v>
      </c>
      <c r="J1502">
        <v>302020104</v>
      </c>
      <c r="K1502" t="s">
        <v>1400</v>
      </c>
      <c r="L1502">
        <v>304000</v>
      </c>
      <c r="M1502" t="s">
        <v>1255</v>
      </c>
      <c r="O1502" s="66">
        <v>10800</v>
      </c>
      <c r="P1502" s="66">
        <v>5312.51</v>
      </c>
      <c r="Q1502" t="s">
        <v>414</v>
      </c>
      <c r="R1502" t="s">
        <v>545</v>
      </c>
      <c r="S1502" t="e">
        <f>VLOOKUP(B1502,中介结果明细表!$B$4:$E$6,8,FALSE)</f>
        <v>#N/A</v>
      </c>
    </row>
    <row r="1503" hidden="1" spans="1:19">
      <c r="A1503">
        <v>1235</v>
      </c>
      <c r="B1503" s="67">
        <v>34000000715</v>
      </c>
      <c r="C1503" t="s">
        <v>1668</v>
      </c>
      <c r="D1503" t="s">
        <v>1669</v>
      </c>
      <c r="E1503" t="s">
        <v>1669</v>
      </c>
      <c r="F1503" t="s">
        <v>542</v>
      </c>
      <c r="G1503" t="s">
        <v>1720</v>
      </c>
      <c r="H1503">
        <v>1</v>
      </c>
      <c r="I1503" t="s">
        <v>593</v>
      </c>
      <c r="J1503">
        <v>302040901</v>
      </c>
      <c r="K1503" t="s">
        <v>1721</v>
      </c>
      <c r="L1503">
        <v>304000</v>
      </c>
      <c r="M1503" t="s">
        <v>1255</v>
      </c>
      <c r="O1503" s="66">
        <v>95932</v>
      </c>
      <c r="P1503" s="66">
        <v>66464.9</v>
      </c>
      <c r="Q1503" t="s">
        <v>414</v>
      </c>
      <c r="R1503" t="s">
        <v>544</v>
      </c>
      <c r="S1503" t="e">
        <f>VLOOKUP(B1503,中介结果明细表!$B$4:$E$6,8,FALSE)</f>
        <v>#N/A</v>
      </c>
    </row>
    <row r="1504" spans="1:19">
      <c r="A1504">
        <v>1235</v>
      </c>
      <c r="B1504" s="67">
        <v>34000000716</v>
      </c>
      <c r="C1504" t="s">
        <v>1486</v>
      </c>
      <c r="E1504" t="s">
        <v>1486</v>
      </c>
      <c r="F1504" t="s">
        <v>542</v>
      </c>
      <c r="G1504" t="s">
        <v>1583</v>
      </c>
      <c r="H1504">
        <v>1</v>
      </c>
      <c r="I1504" t="s">
        <v>593</v>
      </c>
      <c r="J1504">
        <v>30202090102</v>
      </c>
      <c r="K1504" t="s">
        <v>433</v>
      </c>
      <c r="L1504">
        <v>304000</v>
      </c>
      <c r="M1504" t="s">
        <v>1255</v>
      </c>
      <c r="O1504" s="66">
        <v>52850</v>
      </c>
      <c r="P1504" s="66">
        <v>22335.3</v>
      </c>
      <c r="Q1504" t="s">
        <v>414</v>
      </c>
      <c r="R1504" t="s">
        <v>544</v>
      </c>
      <c r="S1504" t="e">
        <f>VLOOKUP(B1504,中介结果明细表!$B$4:$E$6,8,FALSE)</f>
        <v>#N/A</v>
      </c>
    </row>
    <row r="1505" hidden="1" spans="1:19">
      <c r="A1505">
        <v>1235</v>
      </c>
      <c r="B1505" s="67">
        <v>34000000717</v>
      </c>
      <c r="C1505" t="s">
        <v>950</v>
      </c>
      <c r="D1505" t="s">
        <v>953</v>
      </c>
      <c r="E1505" t="s">
        <v>953</v>
      </c>
      <c r="F1505" t="s">
        <v>542</v>
      </c>
      <c r="G1505" t="s">
        <v>1661</v>
      </c>
      <c r="H1505">
        <v>1</v>
      </c>
      <c r="I1505" t="s">
        <v>593</v>
      </c>
      <c r="J1505">
        <v>3020501</v>
      </c>
      <c r="K1505" t="s">
        <v>1662</v>
      </c>
      <c r="L1505">
        <v>304000</v>
      </c>
      <c r="M1505" t="s">
        <v>1255</v>
      </c>
      <c r="O1505" s="66">
        <v>12847</v>
      </c>
      <c r="P1505" s="66">
        <v>8544.79</v>
      </c>
      <c r="Q1505" t="s">
        <v>414</v>
      </c>
      <c r="R1505" t="s">
        <v>544</v>
      </c>
      <c r="S1505" t="e">
        <f>VLOOKUP(B1505,中介结果明细表!$B$4:$E$6,8,FALSE)</f>
        <v>#N/A</v>
      </c>
    </row>
    <row r="1506" hidden="1" spans="1:19">
      <c r="A1506">
        <v>1235</v>
      </c>
      <c r="B1506" s="67">
        <v>34000000718</v>
      </c>
      <c r="C1506" t="s">
        <v>1702</v>
      </c>
      <c r="D1506" t="s">
        <v>1703</v>
      </c>
      <c r="E1506" t="s">
        <v>1703</v>
      </c>
      <c r="F1506" t="s">
        <v>542</v>
      </c>
      <c r="G1506" t="s">
        <v>1704</v>
      </c>
      <c r="H1506">
        <v>1</v>
      </c>
      <c r="I1506" t="s">
        <v>593</v>
      </c>
      <c r="J1506">
        <v>302030121</v>
      </c>
      <c r="K1506" t="s">
        <v>1705</v>
      </c>
      <c r="L1506">
        <v>304000</v>
      </c>
      <c r="M1506" t="s">
        <v>1255</v>
      </c>
      <c r="O1506" s="66">
        <v>18604</v>
      </c>
      <c r="P1506" s="66">
        <v>13662.86</v>
      </c>
      <c r="Q1506" t="s">
        <v>414</v>
      </c>
      <c r="R1506" t="s">
        <v>550</v>
      </c>
      <c r="S1506" t="e">
        <f>VLOOKUP(B1506,中介结果明细表!$B$4:$E$6,8,FALSE)</f>
        <v>#N/A</v>
      </c>
    </row>
    <row r="1507" hidden="1" spans="1:19">
      <c r="A1507">
        <v>1235</v>
      </c>
      <c r="B1507" s="67">
        <v>34000000719</v>
      </c>
      <c r="C1507" t="s">
        <v>1494</v>
      </c>
      <c r="D1507" t="s">
        <v>1524</v>
      </c>
      <c r="E1507" t="s">
        <v>1494</v>
      </c>
      <c r="F1507" t="s">
        <v>542</v>
      </c>
      <c r="G1507" t="s">
        <v>462</v>
      </c>
      <c r="H1507">
        <v>1</v>
      </c>
      <c r="I1507" t="s">
        <v>640</v>
      </c>
      <c r="J1507">
        <v>302020401</v>
      </c>
      <c r="K1507" t="s">
        <v>433</v>
      </c>
      <c r="L1507">
        <v>304000</v>
      </c>
      <c r="M1507" t="s">
        <v>1255</v>
      </c>
      <c r="O1507" s="66">
        <v>54704.03</v>
      </c>
      <c r="P1507" s="66">
        <v>17433.67</v>
      </c>
      <c r="Q1507" t="s">
        <v>414</v>
      </c>
      <c r="R1507" t="s">
        <v>550</v>
      </c>
      <c r="S1507" t="e">
        <f>VLOOKUP(B1507,中介结果明细表!$B$4:$E$6,8,FALSE)</f>
        <v>#N/A</v>
      </c>
    </row>
    <row r="1508" hidden="1" spans="1:19">
      <c r="A1508">
        <v>1235</v>
      </c>
      <c r="B1508" s="67">
        <v>34000000720</v>
      </c>
      <c r="C1508" t="s">
        <v>252</v>
      </c>
      <c r="D1508" t="s">
        <v>716</v>
      </c>
      <c r="E1508" t="s">
        <v>252</v>
      </c>
      <c r="F1508" t="s">
        <v>542</v>
      </c>
      <c r="G1508" t="s">
        <v>1575</v>
      </c>
      <c r="H1508">
        <v>1</v>
      </c>
      <c r="I1508" t="s">
        <v>593</v>
      </c>
      <c r="J1508">
        <v>3020503</v>
      </c>
      <c r="K1508" t="s">
        <v>433</v>
      </c>
      <c r="L1508">
        <v>304000</v>
      </c>
      <c r="M1508" t="s">
        <v>1255</v>
      </c>
      <c r="O1508" s="66">
        <v>13409.22</v>
      </c>
      <c r="P1508" s="66">
        <v>5202.52</v>
      </c>
      <c r="Q1508" t="s">
        <v>414</v>
      </c>
      <c r="R1508" t="s">
        <v>550</v>
      </c>
      <c r="S1508" t="e">
        <f>VLOOKUP(B1508,中介结果明细表!$B$4:$E$6,8,FALSE)</f>
        <v>#N/A</v>
      </c>
    </row>
    <row r="1509" hidden="1" spans="1:19">
      <c r="A1509">
        <v>1235</v>
      </c>
      <c r="B1509" s="67">
        <v>34000000721</v>
      </c>
      <c r="C1509" t="s">
        <v>1418</v>
      </c>
      <c r="D1509" t="s">
        <v>1605</v>
      </c>
      <c r="E1509" t="s">
        <v>1418</v>
      </c>
      <c r="F1509" t="s">
        <v>542</v>
      </c>
      <c r="G1509" t="s">
        <v>753</v>
      </c>
      <c r="H1509">
        <v>1</v>
      </c>
      <c r="I1509" t="s">
        <v>593</v>
      </c>
      <c r="J1509">
        <v>302020105</v>
      </c>
      <c r="K1509" t="s">
        <v>433</v>
      </c>
      <c r="L1509">
        <v>304000</v>
      </c>
      <c r="M1509" t="s">
        <v>1255</v>
      </c>
      <c r="O1509" s="66">
        <v>5897.44</v>
      </c>
      <c r="P1509" s="66">
        <v>3071.23</v>
      </c>
      <c r="Q1509" t="s">
        <v>414</v>
      </c>
      <c r="R1509" t="s">
        <v>550</v>
      </c>
      <c r="S1509" t="e">
        <f>VLOOKUP(B1509,中介结果明细表!$B$4:$E$6,8,FALSE)</f>
        <v>#N/A</v>
      </c>
    </row>
    <row r="1510" hidden="1" spans="1:19">
      <c r="A1510">
        <v>1235</v>
      </c>
      <c r="B1510" s="67">
        <v>34000000722</v>
      </c>
      <c r="C1510" t="s">
        <v>950</v>
      </c>
      <c r="D1510" t="s">
        <v>953</v>
      </c>
      <c r="E1510" t="s">
        <v>953</v>
      </c>
      <c r="F1510" t="s">
        <v>542</v>
      </c>
      <c r="G1510" t="s">
        <v>1661</v>
      </c>
      <c r="H1510">
        <v>1</v>
      </c>
      <c r="I1510" t="s">
        <v>593</v>
      </c>
      <c r="J1510">
        <v>3020501</v>
      </c>
      <c r="K1510" t="s">
        <v>1662</v>
      </c>
      <c r="L1510">
        <v>304000</v>
      </c>
      <c r="M1510" t="s">
        <v>1255</v>
      </c>
      <c r="O1510" s="66">
        <v>12847</v>
      </c>
      <c r="P1510" s="66">
        <v>8544.79</v>
      </c>
      <c r="Q1510" t="s">
        <v>414</v>
      </c>
      <c r="R1510" t="s">
        <v>548</v>
      </c>
      <c r="S1510" t="e">
        <f>VLOOKUP(B1510,中介结果明细表!$B$4:$E$6,8,FALSE)</f>
        <v>#N/A</v>
      </c>
    </row>
    <row r="1511" hidden="1" spans="1:19">
      <c r="A1511">
        <v>1235</v>
      </c>
      <c r="B1511" s="67">
        <v>34000000723</v>
      </c>
      <c r="C1511" t="s">
        <v>1553</v>
      </c>
      <c r="D1511" t="s">
        <v>1554</v>
      </c>
      <c r="E1511" t="s">
        <v>1553</v>
      </c>
      <c r="F1511" t="s">
        <v>542</v>
      </c>
      <c r="G1511" t="s">
        <v>708</v>
      </c>
      <c r="H1511">
        <v>1</v>
      </c>
      <c r="I1511" t="s">
        <v>472</v>
      </c>
      <c r="J1511">
        <v>3020501</v>
      </c>
      <c r="K1511" t="s">
        <v>433</v>
      </c>
      <c r="L1511">
        <v>304000</v>
      </c>
      <c r="M1511" t="s">
        <v>1255</v>
      </c>
      <c r="O1511" s="66">
        <v>266035</v>
      </c>
      <c r="P1511" s="66">
        <v>103215.08</v>
      </c>
      <c r="Q1511" t="s">
        <v>414</v>
      </c>
      <c r="R1511" t="s">
        <v>548</v>
      </c>
      <c r="S1511" t="e">
        <f>VLOOKUP(B1511,中介结果明细表!$B$4:$E$6,8,FALSE)</f>
        <v>#N/A</v>
      </c>
    </row>
    <row r="1512" spans="1:19">
      <c r="A1512">
        <v>1235</v>
      </c>
      <c r="B1512" s="67">
        <v>34000000724</v>
      </c>
      <c r="C1512" t="s">
        <v>252</v>
      </c>
      <c r="D1512" t="s">
        <v>1338</v>
      </c>
      <c r="E1512" t="s">
        <v>252</v>
      </c>
      <c r="F1512" t="s">
        <v>542</v>
      </c>
      <c r="G1512" t="s">
        <v>1339</v>
      </c>
      <c r="H1512">
        <v>1</v>
      </c>
      <c r="I1512" t="s">
        <v>593</v>
      </c>
      <c r="J1512">
        <v>3020503</v>
      </c>
      <c r="K1512" t="s">
        <v>433</v>
      </c>
      <c r="L1512">
        <v>304000</v>
      </c>
      <c r="M1512" t="s">
        <v>1255</v>
      </c>
      <c r="O1512" s="66">
        <v>8589.6</v>
      </c>
      <c r="P1512" s="66">
        <v>257.69</v>
      </c>
      <c r="Q1512" t="s">
        <v>414</v>
      </c>
      <c r="R1512" t="s">
        <v>544</v>
      </c>
      <c r="S1512" t="e">
        <f>VLOOKUP(B1512,中介结果明细表!$B$4:$E$6,8,FALSE)</f>
        <v>#N/A</v>
      </c>
    </row>
    <row r="1513" hidden="1" spans="1:19">
      <c r="A1513">
        <v>1235</v>
      </c>
      <c r="B1513" s="67">
        <v>34000000725</v>
      </c>
      <c r="C1513" t="s">
        <v>1424</v>
      </c>
      <c r="D1513" t="s">
        <v>1497</v>
      </c>
      <c r="E1513" t="s">
        <v>1424</v>
      </c>
      <c r="F1513" t="s">
        <v>542</v>
      </c>
      <c r="G1513" t="s">
        <v>1498</v>
      </c>
      <c r="H1513">
        <v>1</v>
      </c>
      <c r="I1513" t="s">
        <v>640</v>
      </c>
      <c r="J1513">
        <v>30202190101</v>
      </c>
      <c r="K1513" t="s">
        <v>433</v>
      </c>
      <c r="L1513">
        <v>304000</v>
      </c>
      <c r="M1513" t="s">
        <v>1255</v>
      </c>
      <c r="O1513" s="66">
        <v>7413.45</v>
      </c>
      <c r="P1513" s="66">
        <v>222.4</v>
      </c>
      <c r="Q1513" t="s">
        <v>414</v>
      </c>
      <c r="R1513" t="s">
        <v>548</v>
      </c>
      <c r="S1513" t="e">
        <f>VLOOKUP(B1513,中介结果明细表!$B$4:$E$6,8,FALSE)</f>
        <v>#N/A</v>
      </c>
    </row>
    <row r="1514" hidden="1" spans="1:19">
      <c r="A1514">
        <v>1235</v>
      </c>
      <c r="B1514" s="67">
        <v>34000000726</v>
      </c>
      <c r="C1514" t="s">
        <v>1514</v>
      </c>
      <c r="D1514" t="s">
        <v>1526</v>
      </c>
      <c r="E1514" t="s">
        <v>1514</v>
      </c>
      <c r="F1514" t="s">
        <v>542</v>
      </c>
      <c r="G1514" t="s">
        <v>462</v>
      </c>
      <c r="H1514">
        <v>1</v>
      </c>
      <c r="I1514" t="s">
        <v>593</v>
      </c>
      <c r="J1514">
        <v>30203010201</v>
      </c>
      <c r="K1514" t="s">
        <v>433</v>
      </c>
      <c r="L1514">
        <v>304000</v>
      </c>
      <c r="M1514" t="s">
        <v>1255</v>
      </c>
      <c r="O1514" s="66">
        <v>68000</v>
      </c>
      <c r="P1514" s="66">
        <v>21670.9</v>
      </c>
      <c r="Q1514" t="s">
        <v>434</v>
      </c>
      <c r="R1514" t="s">
        <v>550</v>
      </c>
      <c r="S1514" t="e">
        <f>VLOOKUP(B1514,中介结果明细表!$B$4:$E$6,8,FALSE)</f>
        <v>#N/A</v>
      </c>
    </row>
    <row r="1515" hidden="1" spans="1:19">
      <c r="A1515">
        <v>1235</v>
      </c>
      <c r="B1515" s="67">
        <v>34000000727</v>
      </c>
      <c r="C1515" t="s">
        <v>1505</v>
      </c>
      <c r="D1515" t="s">
        <v>1589</v>
      </c>
      <c r="E1515" t="s">
        <v>1505</v>
      </c>
      <c r="F1515" t="s">
        <v>542</v>
      </c>
      <c r="G1515" t="s">
        <v>480</v>
      </c>
      <c r="H1515">
        <v>1</v>
      </c>
      <c r="I1515" t="s">
        <v>593</v>
      </c>
      <c r="J1515">
        <v>30202070101</v>
      </c>
      <c r="K1515" t="s">
        <v>433</v>
      </c>
      <c r="L1515">
        <v>304000</v>
      </c>
      <c r="M1515" t="s">
        <v>1255</v>
      </c>
      <c r="O1515" s="66">
        <v>105000</v>
      </c>
      <c r="P1515" s="66">
        <v>48012.5</v>
      </c>
      <c r="Q1515" t="s">
        <v>414</v>
      </c>
      <c r="R1515" t="s">
        <v>550</v>
      </c>
      <c r="S1515" t="e">
        <f>VLOOKUP(B1515,中介结果明细表!$B$4:$E$6,8,FALSE)</f>
        <v>#N/A</v>
      </c>
    </row>
    <row r="1516" hidden="1" spans="1:19">
      <c r="A1516">
        <v>1235</v>
      </c>
      <c r="B1516" s="67">
        <v>34000000728</v>
      </c>
      <c r="C1516" t="s">
        <v>1424</v>
      </c>
      <c r="D1516" t="s">
        <v>1618</v>
      </c>
      <c r="E1516" t="s">
        <v>1424</v>
      </c>
      <c r="F1516" t="s">
        <v>542</v>
      </c>
      <c r="G1516" t="s">
        <v>1619</v>
      </c>
      <c r="H1516">
        <v>1</v>
      </c>
      <c r="I1516" t="s">
        <v>593</v>
      </c>
      <c r="J1516">
        <v>30202190101</v>
      </c>
      <c r="K1516" t="s">
        <v>433</v>
      </c>
      <c r="L1516">
        <v>304000</v>
      </c>
      <c r="M1516" t="s">
        <v>1255</v>
      </c>
      <c r="O1516" s="66">
        <v>317248.07</v>
      </c>
      <c r="P1516" s="66">
        <v>167046.21</v>
      </c>
      <c r="Q1516" t="s">
        <v>414</v>
      </c>
      <c r="R1516" t="s">
        <v>548</v>
      </c>
      <c r="S1516" t="e">
        <f>VLOOKUP(B1516,中介结果明细表!$B$4:$E$6,8,FALSE)</f>
        <v>#N/A</v>
      </c>
    </row>
    <row r="1517" hidden="1" spans="1:19">
      <c r="A1517">
        <v>1235</v>
      </c>
      <c r="B1517" s="67">
        <v>34000000729</v>
      </c>
      <c r="C1517" t="s">
        <v>1445</v>
      </c>
      <c r="D1517" t="s">
        <v>1525</v>
      </c>
      <c r="E1517" t="s">
        <v>1445</v>
      </c>
      <c r="F1517" t="s">
        <v>542</v>
      </c>
      <c r="G1517" t="s">
        <v>462</v>
      </c>
      <c r="H1517">
        <v>1</v>
      </c>
      <c r="I1517" t="s">
        <v>593</v>
      </c>
      <c r="J1517">
        <v>3020503</v>
      </c>
      <c r="K1517" t="s">
        <v>433</v>
      </c>
      <c r="L1517">
        <v>304000</v>
      </c>
      <c r="M1517" t="s">
        <v>1255</v>
      </c>
      <c r="O1517" s="66">
        <v>11555</v>
      </c>
      <c r="P1517" s="66">
        <v>3682.29</v>
      </c>
      <c r="Q1517" t="s">
        <v>414</v>
      </c>
      <c r="R1517" t="s">
        <v>550</v>
      </c>
      <c r="S1517" t="e">
        <f>VLOOKUP(B1517,中介结果明细表!$B$4:$E$6,8,FALSE)</f>
        <v>#N/A</v>
      </c>
    </row>
    <row r="1518" hidden="1" spans="1:19">
      <c r="A1518">
        <v>1235</v>
      </c>
      <c r="B1518" s="67">
        <v>34000000730</v>
      </c>
      <c r="C1518" t="s">
        <v>1656</v>
      </c>
      <c r="D1518" t="s">
        <v>1657</v>
      </c>
      <c r="E1518" t="s">
        <v>1657</v>
      </c>
      <c r="F1518" t="s">
        <v>542</v>
      </c>
      <c r="G1518" t="s">
        <v>801</v>
      </c>
      <c r="H1518">
        <v>1</v>
      </c>
      <c r="I1518" t="s">
        <v>593</v>
      </c>
      <c r="J1518">
        <v>3020503</v>
      </c>
      <c r="K1518" t="s">
        <v>556</v>
      </c>
      <c r="L1518">
        <v>304000</v>
      </c>
      <c r="M1518" t="s">
        <v>1255</v>
      </c>
      <c r="O1518" s="66">
        <v>11472</v>
      </c>
      <c r="P1518" s="66">
        <v>7563.99</v>
      </c>
      <c r="Q1518" t="s">
        <v>414</v>
      </c>
      <c r="R1518" t="s">
        <v>548</v>
      </c>
      <c r="S1518" t="e">
        <f>VLOOKUP(B1518,中介结果明细表!$B$4:$E$6,8,FALSE)</f>
        <v>#N/A</v>
      </c>
    </row>
    <row r="1519" spans="1:19">
      <c r="A1519">
        <v>1235</v>
      </c>
      <c r="B1519" s="67">
        <v>34000000731</v>
      </c>
      <c r="C1519" t="s">
        <v>252</v>
      </c>
      <c r="D1519" t="s">
        <v>1438</v>
      </c>
      <c r="E1519" t="s">
        <v>252</v>
      </c>
      <c r="F1519" t="s">
        <v>542</v>
      </c>
      <c r="G1519" t="s">
        <v>451</v>
      </c>
      <c r="H1519">
        <v>1</v>
      </c>
      <c r="I1519" t="s">
        <v>593</v>
      </c>
      <c r="J1519">
        <v>3020503</v>
      </c>
      <c r="K1519" t="s">
        <v>433</v>
      </c>
      <c r="L1519">
        <v>304000</v>
      </c>
      <c r="M1519" t="s">
        <v>1255</v>
      </c>
      <c r="O1519" s="66">
        <v>16000</v>
      </c>
      <c r="P1519" s="66">
        <v>3020.49</v>
      </c>
      <c r="Q1519" t="s">
        <v>414</v>
      </c>
      <c r="R1519" t="s">
        <v>544</v>
      </c>
      <c r="S1519" t="e">
        <f>VLOOKUP(B1519,中介结果明细表!$B$4:$E$6,8,FALSE)</f>
        <v>#N/A</v>
      </c>
    </row>
    <row r="1520" spans="1:19">
      <c r="A1520">
        <v>1235</v>
      </c>
      <c r="B1520" s="67">
        <v>34000000732</v>
      </c>
      <c r="C1520" t="s">
        <v>1486</v>
      </c>
      <c r="D1520" t="s">
        <v>1487</v>
      </c>
      <c r="E1520" t="s">
        <v>1486</v>
      </c>
      <c r="F1520" t="s">
        <v>542</v>
      </c>
      <c r="G1520" t="s">
        <v>1488</v>
      </c>
      <c r="H1520">
        <v>1</v>
      </c>
      <c r="I1520" t="s">
        <v>593</v>
      </c>
      <c r="J1520">
        <v>30203010201</v>
      </c>
      <c r="K1520" t="s">
        <v>433</v>
      </c>
      <c r="L1520">
        <v>304000</v>
      </c>
      <c r="M1520" t="s">
        <v>1255</v>
      </c>
      <c r="O1520" s="66">
        <v>59000</v>
      </c>
      <c r="P1520" s="66">
        <v>12361.86</v>
      </c>
      <c r="Q1520" t="s">
        <v>414</v>
      </c>
      <c r="R1520" t="s">
        <v>544</v>
      </c>
      <c r="S1520" t="e">
        <f>VLOOKUP(B1520,中介结果明细表!$B$4:$E$6,8,FALSE)</f>
        <v>#N/A</v>
      </c>
    </row>
    <row r="1521" hidden="1" spans="1:19">
      <c r="A1521">
        <v>1235</v>
      </c>
      <c r="B1521" s="67">
        <v>34000000733</v>
      </c>
      <c r="C1521" t="s">
        <v>1299</v>
      </c>
      <c r="D1521" t="s">
        <v>1169</v>
      </c>
      <c r="E1521" t="s">
        <v>1299</v>
      </c>
      <c r="F1521" t="s">
        <v>542</v>
      </c>
      <c r="G1521" t="s">
        <v>1279</v>
      </c>
      <c r="H1521">
        <v>1</v>
      </c>
      <c r="I1521" t="s">
        <v>593</v>
      </c>
      <c r="J1521">
        <v>3020501</v>
      </c>
      <c r="K1521" t="s">
        <v>433</v>
      </c>
      <c r="L1521">
        <v>304000</v>
      </c>
      <c r="M1521" t="s">
        <v>1255</v>
      </c>
      <c r="O1521" s="66">
        <v>109401</v>
      </c>
      <c r="P1521" s="66">
        <v>3282.03</v>
      </c>
      <c r="Q1521" t="s">
        <v>414</v>
      </c>
      <c r="R1521" t="s">
        <v>543</v>
      </c>
      <c r="S1521" t="e">
        <f>VLOOKUP(B1521,中介结果明细表!$B$4:$E$6,8,FALSE)</f>
        <v>#N/A</v>
      </c>
    </row>
    <row r="1522" spans="1:19">
      <c r="A1522">
        <v>1235</v>
      </c>
      <c r="B1522" s="67">
        <v>34000000734</v>
      </c>
      <c r="C1522" t="s">
        <v>704</v>
      </c>
      <c r="D1522" t="s">
        <v>1362</v>
      </c>
      <c r="E1522" t="s">
        <v>704</v>
      </c>
      <c r="F1522" t="s">
        <v>542</v>
      </c>
      <c r="G1522" t="s">
        <v>1363</v>
      </c>
      <c r="H1522">
        <v>1</v>
      </c>
      <c r="I1522" t="s">
        <v>593</v>
      </c>
      <c r="J1522">
        <v>3020501</v>
      </c>
      <c r="K1522" t="s">
        <v>433</v>
      </c>
      <c r="L1522">
        <v>304000</v>
      </c>
      <c r="M1522" t="s">
        <v>1255</v>
      </c>
      <c r="O1522" s="66">
        <v>34200</v>
      </c>
      <c r="P1522" s="66">
        <v>1026</v>
      </c>
      <c r="Q1522" t="s">
        <v>414</v>
      </c>
      <c r="R1522" t="s">
        <v>543</v>
      </c>
      <c r="S1522" t="e">
        <f>VLOOKUP(B1522,中介结果明细表!$B$4:$E$6,8,FALSE)</f>
        <v>#N/A</v>
      </c>
    </row>
    <row r="1523" spans="1:19">
      <c r="A1523">
        <v>1235</v>
      </c>
      <c r="B1523" s="67">
        <v>34000000735</v>
      </c>
      <c r="C1523" t="s">
        <v>252</v>
      </c>
      <c r="D1523" t="s">
        <v>1364</v>
      </c>
      <c r="E1523" t="s">
        <v>252</v>
      </c>
      <c r="F1523" t="s">
        <v>542</v>
      </c>
      <c r="G1523" t="s">
        <v>1363</v>
      </c>
      <c r="H1523">
        <v>1</v>
      </c>
      <c r="I1523" t="s">
        <v>593</v>
      </c>
      <c r="J1523">
        <v>30203010205</v>
      </c>
      <c r="K1523" t="s">
        <v>433</v>
      </c>
      <c r="L1523">
        <v>304000</v>
      </c>
      <c r="M1523" t="s">
        <v>1255</v>
      </c>
      <c r="O1523" s="66">
        <v>20800</v>
      </c>
      <c r="P1523" s="66">
        <v>624</v>
      </c>
      <c r="Q1523" t="s">
        <v>414</v>
      </c>
      <c r="R1523" t="s">
        <v>545</v>
      </c>
      <c r="S1523" t="e">
        <f>VLOOKUP(B1523,中介结果明细表!$B$4:$E$6,8,FALSE)</f>
        <v>#N/A</v>
      </c>
    </row>
    <row r="1524" spans="1:19">
      <c r="A1524">
        <v>1235</v>
      </c>
      <c r="B1524" s="67">
        <v>34000000736</v>
      </c>
      <c r="C1524" t="s">
        <v>252</v>
      </c>
      <c r="D1524" t="s">
        <v>1336</v>
      </c>
      <c r="E1524" t="s">
        <v>252</v>
      </c>
      <c r="F1524" t="s">
        <v>542</v>
      </c>
      <c r="G1524" t="s">
        <v>1334</v>
      </c>
      <c r="H1524">
        <v>1</v>
      </c>
      <c r="I1524" t="s">
        <v>593</v>
      </c>
      <c r="J1524">
        <v>3020503</v>
      </c>
      <c r="K1524" t="s">
        <v>433</v>
      </c>
      <c r="L1524">
        <v>304000</v>
      </c>
      <c r="M1524" t="s">
        <v>1255</v>
      </c>
      <c r="O1524" s="66">
        <v>14526.8</v>
      </c>
      <c r="P1524" s="66">
        <v>435.8</v>
      </c>
      <c r="Q1524" t="s">
        <v>414</v>
      </c>
      <c r="R1524" t="s">
        <v>544</v>
      </c>
      <c r="S1524" t="e">
        <f>VLOOKUP(B1524,中介结果明细表!$B$4:$E$6,8,FALSE)</f>
        <v>#N/A</v>
      </c>
    </row>
    <row r="1525" hidden="1" spans="1:19">
      <c r="A1525">
        <v>1235</v>
      </c>
      <c r="B1525" s="67">
        <v>34000000737</v>
      </c>
      <c r="C1525" t="s">
        <v>1299</v>
      </c>
      <c r="D1525" t="s">
        <v>1412</v>
      </c>
      <c r="E1525" t="s">
        <v>1299</v>
      </c>
      <c r="F1525" t="s">
        <v>542</v>
      </c>
      <c r="G1525" t="s">
        <v>622</v>
      </c>
      <c r="H1525">
        <v>1</v>
      </c>
      <c r="I1525" t="s">
        <v>593</v>
      </c>
      <c r="J1525">
        <v>3020501</v>
      </c>
      <c r="K1525" t="s">
        <v>433</v>
      </c>
      <c r="L1525">
        <v>304000</v>
      </c>
      <c r="M1525" t="s">
        <v>1255</v>
      </c>
      <c r="O1525" s="66">
        <v>260000</v>
      </c>
      <c r="P1525" s="66">
        <v>7800</v>
      </c>
      <c r="Q1525" t="s">
        <v>414</v>
      </c>
      <c r="R1525" t="s">
        <v>544</v>
      </c>
      <c r="S1525" t="e">
        <f>VLOOKUP(B1525,中介结果明细表!$B$4:$E$6,8,FALSE)</f>
        <v>#N/A</v>
      </c>
    </row>
    <row r="1526" hidden="1" spans="1:19">
      <c r="A1526">
        <v>1235</v>
      </c>
      <c r="B1526" s="67">
        <v>34000000738</v>
      </c>
      <c r="C1526" t="s">
        <v>1372</v>
      </c>
      <c r="D1526" t="s">
        <v>1355</v>
      </c>
      <c r="E1526" t="s">
        <v>1372</v>
      </c>
      <c r="F1526" t="s">
        <v>542</v>
      </c>
      <c r="G1526" t="s">
        <v>1373</v>
      </c>
      <c r="H1526">
        <v>1</v>
      </c>
      <c r="I1526" t="s">
        <v>593</v>
      </c>
      <c r="J1526">
        <v>3020503</v>
      </c>
      <c r="K1526" t="s">
        <v>433</v>
      </c>
      <c r="L1526">
        <v>304000</v>
      </c>
      <c r="M1526" t="s">
        <v>1255</v>
      </c>
      <c r="O1526" s="66">
        <v>3700</v>
      </c>
      <c r="P1526" s="66">
        <v>111</v>
      </c>
      <c r="Q1526" t="s">
        <v>414</v>
      </c>
      <c r="R1526" t="s">
        <v>551</v>
      </c>
      <c r="S1526" t="e">
        <f>VLOOKUP(B1526,中介结果明细表!$B$4:$E$6,8,FALSE)</f>
        <v>#N/A</v>
      </c>
    </row>
    <row r="1527" spans="1:19">
      <c r="A1527">
        <v>1235</v>
      </c>
      <c r="B1527" s="67">
        <v>34000000739</v>
      </c>
      <c r="C1527" t="s">
        <v>1256</v>
      </c>
      <c r="D1527" t="s">
        <v>1472</v>
      </c>
      <c r="E1527" t="s">
        <v>1256</v>
      </c>
      <c r="F1527" t="s">
        <v>542</v>
      </c>
      <c r="G1527" t="s">
        <v>1471</v>
      </c>
      <c r="H1527">
        <v>1</v>
      </c>
      <c r="I1527" t="s">
        <v>593</v>
      </c>
      <c r="J1527">
        <v>3020503</v>
      </c>
      <c r="K1527" t="s">
        <v>433</v>
      </c>
      <c r="L1527">
        <v>304000</v>
      </c>
      <c r="M1527" t="s">
        <v>1255</v>
      </c>
      <c r="O1527" s="66">
        <v>3800</v>
      </c>
      <c r="P1527" s="66">
        <v>763.44</v>
      </c>
      <c r="Q1527" t="s">
        <v>414</v>
      </c>
      <c r="R1527" t="s">
        <v>551</v>
      </c>
      <c r="S1527" t="e">
        <f>VLOOKUP(B1527,中介结果明细表!$B$4:$E$6,8,FALSE)</f>
        <v>#N/A</v>
      </c>
    </row>
    <row r="1528" spans="1:19">
      <c r="A1528">
        <v>1235</v>
      </c>
      <c r="B1528" s="67">
        <v>34000000740</v>
      </c>
      <c r="C1528" t="s">
        <v>710</v>
      </c>
      <c r="D1528" t="s">
        <v>1474</v>
      </c>
      <c r="E1528" t="s">
        <v>710</v>
      </c>
      <c r="F1528" t="s">
        <v>542</v>
      </c>
      <c r="G1528" t="s">
        <v>660</v>
      </c>
      <c r="H1528">
        <v>1</v>
      </c>
      <c r="I1528" t="s">
        <v>593</v>
      </c>
      <c r="J1528">
        <v>3020501</v>
      </c>
      <c r="K1528" t="s">
        <v>433</v>
      </c>
      <c r="L1528">
        <v>304000</v>
      </c>
      <c r="M1528" t="s">
        <v>1255</v>
      </c>
      <c r="O1528" s="66">
        <v>18568</v>
      </c>
      <c r="P1528" s="66">
        <v>4464.08</v>
      </c>
      <c r="Q1528" t="s">
        <v>414</v>
      </c>
      <c r="R1528" t="s">
        <v>551</v>
      </c>
      <c r="S1528" t="e">
        <f>VLOOKUP(B1528,中介结果明细表!$B$4:$E$6,8,FALSE)</f>
        <v>#N/A</v>
      </c>
    </row>
    <row r="1529" hidden="1" spans="1:19">
      <c r="A1529">
        <v>1235</v>
      </c>
      <c r="B1529" s="67">
        <v>34000000741</v>
      </c>
      <c r="C1529" t="s">
        <v>1274</v>
      </c>
      <c r="D1529" t="s">
        <v>1281</v>
      </c>
      <c r="E1529" t="s">
        <v>1274</v>
      </c>
      <c r="F1529" t="s">
        <v>542</v>
      </c>
      <c r="G1529" t="s">
        <v>1284</v>
      </c>
      <c r="H1529">
        <v>1</v>
      </c>
      <c r="I1529" t="s">
        <v>411</v>
      </c>
      <c r="J1529">
        <v>3020507</v>
      </c>
      <c r="K1529" t="s">
        <v>433</v>
      </c>
      <c r="L1529">
        <v>304000</v>
      </c>
      <c r="M1529" t="s">
        <v>1255</v>
      </c>
      <c r="O1529" s="66">
        <v>76923.08</v>
      </c>
      <c r="P1529" s="66">
        <v>2307.69</v>
      </c>
      <c r="Q1529" t="s">
        <v>434</v>
      </c>
      <c r="R1529" t="s">
        <v>551</v>
      </c>
      <c r="S1529" t="e">
        <f>VLOOKUP(B1529,中介结果明细表!$B$4:$E$6,8,FALSE)</f>
        <v>#N/A</v>
      </c>
    </row>
    <row r="1530" hidden="1" spans="1:19">
      <c r="A1530">
        <v>1235</v>
      </c>
      <c r="B1530" s="67">
        <v>34000000742</v>
      </c>
      <c r="C1530" t="s">
        <v>1299</v>
      </c>
      <c r="D1530" t="s">
        <v>1311</v>
      </c>
      <c r="E1530" t="s">
        <v>1299</v>
      </c>
      <c r="F1530" t="s">
        <v>542</v>
      </c>
      <c r="G1530" t="s">
        <v>1285</v>
      </c>
      <c r="H1530">
        <v>1</v>
      </c>
      <c r="I1530" t="s">
        <v>593</v>
      </c>
      <c r="J1530">
        <v>3020501</v>
      </c>
      <c r="K1530" t="s">
        <v>433</v>
      </c>
      <c r="L1530">
        <v>304000</v>
      </c>
      <c r="M1530" t="s">
        <v>1255</v>
      </c>
      <c r="O1530" s="66">
        <v>109401.71</v>
      </c>
      <c r="P1530" s="66">
        <v>3282.05</v>
      </c>
      <c r="Q1530" t="s">
        <v>414</v>
      </c>
      <c r="R1530" t="s">
        <v>551</v>
      </c>
      <c r="S1530" t="e">
        <f>VLOOKUP(B1530,中介结果明细表!$B$4:$E$6,8,FALSE)</f>
        <v>#N/A</v>
      </c>
    </row>
    <row r="1531" hidden="1" spans="1:19">
      <c r="A1531">
        <v>1235</v>
      </c>
      <c r="B1531" s="67">
        <v>34000000743</v>
      </c>
      <c r="C1531" t="s">
        <v>1256</v>
      </c>
      <c r="D1531" t="s">
        <v>1257</v>
      </c>
      <c r="E1531" t="s">
        <v>1256</v>
      </c>
      <c r="F1531" t="s">
        <v>542</v>
      </c>
      <c r="G1531" t="s">
        <v>1258</v>
      </c>
      <c r="H1531">
        <v>1</v>
      </c>
      <c r="I1531" t="s">
        <v>593</v>
      </c>
      <c r="J1531">
        <v>3020503</v>
      </c>
      <c r="K1531" t="s">
        <v>433</v>
      </c>
      <c r="L1531">
        <v>304000</v>
      </c>
      <c r="M1531" t="s">
        <v>1255</v>
      </c>
      <c r="O1531" s="66">
        <v>16923.07</v>
      </c>
      <c r="P1531" s="66">
        <v>507.69</v>
      </c>
      <c r="Q1531" t="s">
        <v>414</v>
      </c>
      <c r="R1531" t="s">
        <v>552</v>
      </c>
      <c r="S1531" t="e">
        <f>VLOOKUP(B1531,中介结果明细表!$B$4:$E$6,8,FALSE)</f>
        <v>#N/A</v>
      </c>
    </row>
    <row r="1532" hidden="1" spans="1:19">
      <c r="A1532">
        <v>1235</v>
      </c>
      <c r="B1532" s="67">
        <v>34000000744</v>
      </c>
      <c r="C1532" t="s">
        <v>1256</v>
      </c>
      <c r="D1532" t="s">
        <v>1257</v>
      </c>
      <c r="E1532" t="s">
        <v>1256</v>
      </c>
      <c r="F1532" t="s">
        <v>542</v>
      </c>
      <c r="G1532" t="s">
        <v>1258</v>
      </c>
      <c r="H1532">
        <v>1</v>
      </c>
      <c r="I1532" t="s">
        <v>593</v>
      </c>
      <c r="J1532">
        <v>3020503</v>
      </c>
      <c r="K1532" t="s">
        <v>433</v>
      </c>
      <c r="L1532">
        <v>304000</v>
      </c>
      <c r="M1532" t="s">
        <v>1255</v>
      </c>
      <c r="O1532" s="66">
        <v>16923.08</v>
      </c>
      <c r="P1532" s="66">
        <v>507.69</v>
      </c>
      <c r="Q1532" t="s">
        <v>414</v>
      </c>
      <c r="R1532" t="s">
        <v>552</v>
      </c>
      <c r="S1532" t="e">
        <f>VLOOKUP(B1532,中介结果明细表!$B$4:$E$6,8,FALSE)</f>
        <v>#N/A</v>
      </c>
    </row>
    <row r="1533" hidden="1" spans="1:19">
      <c r="A1533">
        <v>1235</v>
      </c>
      <c r="B1533" s="67">
        <v>34000000745</v>
      </c>
      <c r="C1533" t="s">
        <v>1256</v>
      </c>
      <c r="D1533" t="s">
        <v>1259</v>
      </c>
      <c r="E1533" t="s">
        <v>1256</v>
      </c>
      <c r="F1533" t="s">
        <v>542</v>
      </c>
      <c r="G1533" t="s">
        <v>1260</v>
      </c>
      <c r="H1533">
        <v>1</v>
      </c>
      <c r="I1533" t="s">
        <v>593</v>
      </c>
      <c r="J1533">
        <v>3020503</v>
      </c>
      <c r="K1533" t="s">
        <v>433</v>
      </c>
      <c r="L1533">
        <v>304000</v>
      </c>
      <c r="M1533" t="s">
        <v>1255</v>
      </c>
      <c r="O1533" s="66">
        <v>16797.67</v>
      </c>
      <c r="P1533" s="66">
        <v>503.93</v>
      </c>
      <c r="Q1533" t="s">
        <v>414</v>
      </c>
      <c r="R1533" t="s">
        <v>552</v>
      </c>
      <c r="S1533" t="e">
        <f>VLOOKUP(B1533,中介结果明细表!$B$4:$E$6,8,FALSE)</f>
        <v>#N/A</v>
      </c>
    </row>
    <row r="1534" hidden="1" spans="1:19">
      <c r="A1534">
        <v>1235</v>
      </c>
      <c r="B1534" s="67">
        <v>34000000746</v>
      </c>
      <c r="C1534" t="s">
        <v>1256</v>
      </c>
      <c r="D1534" t="s">
        <v>1261</v>
      </c>
      <c r="E1534" t="s">
        <v>1256</v>
      </c>
      <c r="F1534" t="s">
        <v>542</v>
      </c>
      <c r="G1534" t="s">
        <v>1260</v>
      </c>
      <c r="H1534">
        <v>1</v>
      </c>
      <c r="I1534" t="s">
        <v>593</v>
      </c>
      <c r="J1534">
        <v>3020503</v>
      </c>
      <c r="K1534" t="s">
        <v>433</v>
      </c>
      <c r="L1534">
        <v>304000</v>
      </c>
      <c r="M1534" t="s">
        <v>1255</v>
      </c>
      <c r="O1534" s="66">
        <v>23504.27</v>
      </c>
      <c r="P1534" s="66">
        <v>705.13</v>
      </c>
      <c r="Q1534" t="s">
        <v>414</v>
      </c>
      <c r="R1534" t="s">
        <v>552</v>
      </c>
      <c r="S1534" t="e">
        <f>VLOOKUP(B1534,中介结果明细表!$B$4:$E$6,8,FALSE)</f>
        <v>#N/A</v>
      </c>
    </row>
    <row r="1535" hidden="1" spans="1:19">
      <c r="A1535">
        <v>1235</v>
      </c>
      <c r="B1535" s="67">
        <v>34000000747</v>
      </c>
      <c r="C1535" t="s">
        <v>1324</v>
      </c>
      <c r="D1535" t="s">
        <v>1325</v>
      </c>
      <c r="E1535" t="s">
        <v>1324</v>
      </c>
      <c r="F1535" t="s">
        <v>542</v>
      </c>
      <c r="G1535" t="s">
        <v>1326</v>
      </c>
      <c r="H1535">
        <v>1</v>
      </c>
      <c r="I1535" t="s">
        <v>593</v>
      </c>
      <c r="J1535">
        <v>3020506</v>
      </c>
      <c r="K1535" t="s">
        <v>433</v>
      </c>
      <c r="L1535">
        <v>304000</v>
      </c>
      <c r="M1535" t="s">
        <v>1255</v>
      </c>
      <c r="O1535" s="66">
        <v>57264.96</v>
      </c>
      <c r="P1535" s="66">
        <v>1717.95</v>
      </c>
      <c r="Q1535" t="s">
        <v>414</v>
      </c>
      <c r="R1535" t="s">
        <v>552</v>
      </c>
      <c r="S1535" t="e">
        <f>VLOOKUP(B1535,中介结果明细表!$B$4:$E$6,8,FALSE)</f>
        <v>#N/A</v>
      </c>
    </row>
    <row r="1536" hidden="1" spans="1:19">
      <c r="A1536">
        <v>1235</v>
      </c>
      <c r="B1536" s="67">
        <v>34000000748</v>
      </c>
      <c r="C1536" t="s">
        <v>1299</v>
      </c>
      <c r="D1536" t="s">
        <v>1374</v>
      </c>
      <c r="E1536" t="s">
        <v>1299</v>
      </c>
      <c r="F1536" t="s">
        <v>542</v>
      </c>
      <c r="G1536" t="s">
        <v>1375</v>
      </c>
      <c r="H1536">
        <v>1</v>
      </c>
      <c r="I1536" t="s">
        <v>593</v>
      </c>
      <c r="J1536">
        <v>3020501</v>
      </c>
      <c r="K1536" t="s">
        <v>433</v>
      </c>
      <c r="L1536">
        <v>304000</v>
      </c>
      <c r="M1536" t="s">
        <v>1255</v>
      </c>
      <c r="O1536" s="66">
        <v>222222.22</v>
      </c>
      <c r="P1536" s="66">
        <v>6666.67</v>
      </c>
      <c r="Q1536" t="s">
        <v>414</v>
      </c>
      <c r="R1536" t="s">
        <v>552</v>
      </c>
      <c r="S1536" t="e">
        <f>VLOOKUP(B1536,中介结果明细表!$B$4:$E$6,8,FALSE)</f>
        <v>#N/A</v>
      </c>
    </row>
    <row r="1537" hidden="1" spans="1:19">
      <c r="A1537">
        <v>1235</v>
      </c>
      <c r="B1537" s="67">
        <v>34000000749</v>
      </c>
      <c r="C1537" t="s">
        <v>1420</v>
      </c>
      <c r="D1537" t="s">
        <v>1419</v>
      </c>
      <c r="E1537" t="s">
        <v>1420</v>
      </c>
      <c r="F1537" t="s">
        <v>542</v>
      </c>
      <c r="G1537" t="s">
        <v>1421</v>
      </c>
      <c r="H1537">
        <v>1</v>
      </c>
      <c r="I1537" t="s">
        <v>593</v>
      </c>
      <c r="J1537">
        <v>30202070102</v>
      </c>
      <c r="K1537" t="s">
        <v>433</v>
      </c>
      <c r="L1537">
        <v>304000</v>
      </c>
      <c r="M1537" t="s">
        <v>1255</v>
      </c>
      <c r="O1537" s="66">
        <v>11100</v>
      </c>
      <c r="P1537" s="66">
        <v>973.88</v>
      </c>
      <c r="Q1537" t="s">
        <v>414</v>
      </c>
      <c r="R1537" t="s">
        <v>552</v>
      </c>
      <c r="S1537" t="e">
        <f>VLOOKUP(B1537,中介结果明细表!$B$4:$E$6,8,FALSE)</f>
        <v>#N/A</v>
      </c>
    </row>
    <row r="1538" hidden="1" spans="1:19">
      <c r="A1538">
        <v>1235</v>
      </c>
      <c r="B1538" s="67">
        <v>34000000750</v>
      </c>
      <c r="C1538" t="s">
        <v>252</v>
      </c>
      <c r="D1538" t="s">
        <v>1437</v>
      </c>
      <c r="E1538" t="s">
        <v>252</v>
      </c>
      <c r="F1538" t="s">
        <v>542</v>
      </c>
      <c r="G1538" t="s">
        <v>451</v>
      </c>
      <c r="H1538">
        <v>1</v>
      </c>
      <c r="I1538" t="s">
        <v>593</v>
      </c>
      <c r="J1538">
        <v>3020503</v>
      </c>
      <c r="K1538" t="s">
        <v>433</v>
      </c>
      <c r="L1538">
        <v>304000</v>
      </c>
      <c r="M1538" t="s">
        <v>1255</v>
      </c>
      <c r="O1538" s="66">
        <v>14500</v>
      </c>
      <c r="P1538" s="66">
        <v>2737.4</v>
      </c>
      <c r="Q1538" t="s">
        <v>414</v>
      </c>
      <c r="R1538" t="s">
        <v>552</v>
      </c>
      <c r="S1538" t="e">
        <f>VLOOKUP(B1538,中介结果明细表!$B$4:$E$6,8,FALSE)</f>
        <v>#N/A</v>
      </c>
    </row>
    <row r="1539" hidden="1" spans="1:19">
      <c r="A1539">
        <v>1235</v>
      </c>
      <c r="B1539" s="67">
        <v>34000000751</v>
      </c>
      <c r="C1539" t="s">
        <v>1445</v>
      </c>
      <c r="D1539" t="s">
        <v>1448</v>
      </c>
      <c r="E1539" t="s">
        <v>1445</v>
      </c>
      <c r="F1539" t="s">
        <v>542</v>
      </c>
      <c r="G1539" t="s">
        <v>1447</v>
      </c>
      <c r="H1539">
        <v>1</v>
      </c>
      <c r="I1539" t="s">
        <v>593</v>
      </c>
      <c r="J1539">
        <v>3020503</v>
      </c>
      <c r="K1539" t="s">
        <v>433</v>
      </c>
      <c r="L1539">
        <v>304000</v>
      </c>
      <c r="M1539" t="s">
        <v>1255</v>
      </c>
      <c r="O1539" s="66">
        <v>6980</v>
      </c>
      <c r="P1539" s="66">
        <v>1402.42</v>
      </c>
      <c r="Q1539" t="s">
        <v>414</v>
      </c>
      <c r="R1539" t="s">
        <v>552</v>
      </c>
      <c r="S1539" t="e">
        <f>VLOOKUP(B1539,中介结果明细表!$B$4:$E$6,8,FALSE)</f>
        <v>#N/A</v>
      </c>
    </row>
    <row r="1540" hidden="1" spans="1:19">
      <c r="A1540">
        <v>1235</v>
      </c>
      <c r="B1540" s="67">
        <v>34000000752</v>
      </c>
      <c r="C1540" t="s">
        <v>1449</v>
      </c>
      <c r="D1540" t="s">
        <v>1450</v>
      </c>
      <c r="E1540" t="s">
        <v>1451</v>
      </c>
      <c r="F1540" t="s">
        <v>542</v>
      </c>
      <c r="G1540" t="s">
        <v>1447</v>
      </c>
      <c r="H1540">
        <v>1</v>
      </c>
      <c r="I1540" t="s">
        <v>411</v>
      </c>
      <c r="J1540">
        <v>302020108</v>
      </c>
      <c r="K1540" t="s">
        <v>715</v>
      </c>
      <c r="L1540">
        <v>304000</v>
      </c>
      <c r="M1540" t="s">
        <v>1255</v>
      </c>
      <c r="O1540" s="66">
        <v>3600</v>
      </c>
      <c r="P1540" s="66">
        <v>199.2</v>
      </c>
      <c r="Q1540" t="s">
        <v>414</v>
      </c>
      <c r="R1540" t="s">
        <v>552</v>
      </c>
      <c r="S1540" t="e">
        <f>VLOOKUP(B1540,中介结果明细表!$B$4:$E$6,8,FALSE)</f>
        <v>#N/A</v>
      </c>
    </row>
    <row r="1541" hidden="1" spans="1:19">
      <c r="A1541">
        <v>1235</v>
      </c>
      <c r="B1541" s="67">
        <v>34000000753</v>
      </c>
      <c r="C1541" t="s">
        <v>710</v>
      </c>
      <c r="D1541" t="s">
        <v>1500</v>
      </c>
      <c r="E1541" t="s">
        <v>710</v>
      </c>
      <c r="F1541" t="s">
        <v>542</v>
      </c>
      <c r="G1541" t="s">
        <v>459</v>
      </c>
      <c r="H1541">
        <v>1</v>
      </c>
      <c r="I1541" t="s">
        <v>593</v>
      </c>
      <c r="J1541">
        <v>3020501</v>
      </c>
      <c r="K1541" t="s">
        <v>433</v>
      </c>
      <c r="L1541">
        <v>304000</v>
      </c>
      <c r="M1541" t="s">
        <v>1255</v>
      </c>
      <c r="O1541" s="66">
        <v>18900</v>
      </c>
      <c r="P1541" s="66">
        <v>5586.5</v>
      </c>
      <c r="Q1541" t="s">
        <v>414</v>
      </c>
      <c r="R1541" t="s">
        <v>552</v>
      </c>
      <c r="S1541" t="e">
        <f>VLOOKUP(B1541,中介结果明细表!$B$4:$E$6,8,FALSE)</f>
        <v>#N/A</v>
      </c>
    </row>
    <row r="1542" hidden="1" spans="1:19">
      <c r="A1542">
        <v>1235</v>
      </c>
      <c r="B1542" s="67">
        <v>34000000754</v>
      </c>
      <c r="C1542" t="s">
        <v>1560</v>
      </c>
      <c r="D1542" t="s">
        <v>1671</v>
      </c>
      <c r="E1542" t="s">
        <v>1671</v>
      </c>
      <c r="F1542" t="s">
        <v>542</v>
      </c>
      <c r="G1542" t="s">
        <v>1666</v>
      </c>
      <c r="H1542">
        <v>1</v>
      </c>
      <c r="I1542" t="s">
        <v>411</v>
      </c>
      <c r="J1542">
        <v>3020507</v>
      </c>
      <c r="K1542" t="s">
        <v>1650</v>
      </c>
      <c r="L1542">
        <v>304000</v>
      </c>
      <c r="M1542" t="s">
        <v>1255</v>
      </c>
      <c r="O1542" s="66">
        <v>127338.92</v>
      </c>
      <c r="P1542" s="66">
        <v>84695.53</v>
      </c>
      <c r="Q1542" t="s">
        <v>414</v>
      </c>
      <c r="R1542" t="s">
        <v>552</v>
      </c>
      <c r="S1542" t="e">
        <f>VLOOKUP(B1542,中介结果明细表!$B$4:$E$6,8,FALSE)</f>
        <v>#N/A</v>
      </c>
    </row>
    <row r="1543" hidden="1" spans="1:19">
      <c r="A1543">
        <v>1235</v>
      </c>
      <c r="B1543" s="67">
        <v>34000000755</v>
      </c>
      <c r="C1543" t="s">
        <v>1424</v>
      </c>
      <c r="D1543" t="s">
        <v>1793</v>
      </c>
      <c r="E1543" t="s">
        <v>1424</v>
      </c>
      <c r="F1543" t="s">
        <v>1794</v>
      </c>
      <c r="G1543" t="s">
        <v>1794</v>
      </c>
      <c r="H1543">
        <v>1</v>
      </c>
      <c r="I1543" t="s">
        <v>640</v>
      </c>
      <c r="J1543">
        <v>30202030101</v>
      </c>
      <c r="K1543" t="s">
        <v>1795</v>
      </c>
      <c r="L1543">
        <v>304000</v>
      </c>
      <c r="M1543" t="s">
        <v>1255</v>
      </c>
      <c r="O1543" s="66">
        <v>143832</v>
      </c>
      <c r="P1543" s="66">
        <v>133866.49</v>
      </c>
      <c r="Q1543" t="s">
        <v>414</v>
      </c>
      <c r="R1543" t="s">
        <v>415</v>
      </c>
      <c r="S1543" t="e">
        <f>VLOOKUP(B1543,中介结果明细表!$B$4:$E$6,8,FALSE)</f>
        <v>#N/A</v>
      </c>
    </row>
    <row r="1544" hidden="1" spans="1:19">
      <c r="A1544">
        <v>1235</v>
      </c>
      <c r="B1544" s="67">
        <v>34000000756</v>
      </c>
      <c r="C1544" t="s">
        <v>1558</v>
      </c>
      <c r="D1544" t="s">
        <v>1599</v>
      </c>
      <c r="E1544" t="s">
        <v>1599</v>
      </c>
      <c r="F1544" t="s">
        <v>1796</v>
      </c>
      <c r="G1544" t="s">
        <v>1796</v>
      </c>
      <c r="H1544">
        <v>1</v>
      </c>
      <c r="I1544" t="s">
        <v>593</v>
      </c>
      <c r="J1544">
        <v>3020504</v>
      </c>
      <c r="K1544" t="s">
        <v>1416</v>
      </c>
      <c r="L1544">
        <v>304000</v>
      </c>
      <c r="M1544" t="s">
        <v>1255</v>
      </c>
      <c r="O1544" s="66">
        <v>34540.44</v>
      </c>
      <c r="P1544" s="66">
        <v>32147.28</v>
      </c>
      <c r="Q1544" t="s">
        <v>414</v>
      </c>
      <c r="R1544" t="s">
        <v>478</v>
      </c>
      <c r="S1544" t="e">
        <f>VLOOKUP(B1544,中介结果明细表!$B$4:$E$6,8,FALSE)</f>
        <v>#N/A</v>
      </c>
    </row>
    <row r="1545" hidden="1" spans="1:19">
      <c r="A1545">
        <v>1235</v>
      </c>
      <c r="B1545" s="67">
        <v>34000000757</v>
      </c>
      <c r="C1545" t="s">
        <v>1558</v>
      </c>
      <c r="D1545" t="s">
        <v>1599</v>
      </c>
      <c r="E1545" t="s">
        <v>1599</v>
      </c>
      <c r="F1545" t="s">
        <v>1796</v>
      </c>
      <c r="G1545" t="s">
        <v>1796</v>
      </c>
      <c r="H1545">
        <v>1</v>
      </c>
      <c r="I1545" t="s">
        <v>593</v>
      </c>
      <c r="J1545">
        <v>3020504</v>
      </c>
      <c r="K1545" t="s">
        <v>1416</v>
      </c>
      <c r="L1545">
        <v>304000</v>
      </c>
      <c r="M1545" t="s">
        <v>1255</v>
      </c>
      <c r="O1545" s="66">
        <v>34540.44</v>
      </c>
      <c r="P1545" s="66">
        <v>32147.28</v>
      </c>
      <c r="Q1545" t="s">
        <v>414</v>
      </c>
      <c r="R1545" t="s">
        <v>478</v>
      </c>
      <c r="S1545" t="e">
        <f>VLOOKUP(B1545,中介结果明细表!$B$4:$E$6,8,FALSE)</f>
        <v>#N/A</v>
      </c>
    </row>
    <row r="1546" hidden="1" spans="1:19">
      <c r="A1546">
        <v>1235</v>
      </c>
      <c r="B1546" s="67">
        <v>34000000758</v>
      </c>
      <c r="C1546" t="s">
        <v>1558</v>
      </c>
      <c r="D1546" t="s">
        <v>1599</v>
      </c>
      <c r="E1546" t="s">
        <v>1599</v>
      </c>
      <c r="F1546" t="s">
        <v>1796</v>
      </c>
      <c r="G1546" t="s">
        <v>1796</v>
      </c>
      <c r="H1546">
        <v>1</v>
      </c>
      <c r="I1546" t="s">
        <v>593</v>
      </c>
      <c r="J1546">
        <v>3020504</v>
      </c>
      <c r="K1546" t="s">
        <v>1416</v>
      </c>
      <c r="L1546">
        <v>304000</v>
      </c>
      <c r="M1546" t="s">
        <v>1255</v>
      </c>
      <c r="O1546" s="66">
        <v>35414.28</v>
      </c>
      <c r="P1546" s="66">
        <v>32960.58</v>
      </c>
      <c r="Q1546" t="s">
        <v>414</v>
      </c>
      <c r="R1546" t="s">
        <v>447</v>
      </c>
      <c r="S1546" t="e">
        <f>VLOOKUP(B1546,中介结果明细表!$B$4:$E$6,8,FALSE)</f>
        <v>#N/A</v>
      </c>
    </row>
    <row r="1547" hidden="1" spans="1:19">
      <c r="A1547">
        <v>1235</v>
      </c>
      <c r="B1547" s="67">
        <v>34000000759</v>
      </c>
      <c r="C1547" t="s">
        <v>1656</v>
      </c>
      <c r="D1547" t="s">
        <v>1797</v>
      </c>
      <c r="E1547" t="s">
        <v>1797</v>
      </c>
      <c r="F1547" t="s">
        <v>952</v>
      </c>
      <c r="G1547" t="s">
        <v>952</v>
      </c>
      <c r="H1547">
        <v>1</v>
      </c>
      <c r="I1547" t="s">
        <v>593</v>
      </c>
      <c r="J1547">
        <v>3020503</v>
      </c>
      <c r="K1547" t="s">
        <v>1650</v>
      </c>
      <c r="L1547">
        <v>304000</v>
      </c>
      <c r="M1547" t="s">
        <v>1255</v>
      </c>
      <c r="O1547" s="66">
        <v>12134</v>
      </c>
      <c r="P1547" s="66">
        <v>11433.41</v>
      </c>
      <c r="Q1547" t="s">
        <v>414</v>
      </c>
      <c r="R1547" t="s">
        <v>452</v>
      </c>
      <c r="S1547" t="e">
        <f>VLOOKUP(B1547,中介结果明细表!$B$4:$E$6,8,FALSE)</f>
        <v>#N/A</v>
      </c>
    </row>
    <row r="1548" hidden="1" spans="1:19">
      <c r="A1548">
        <v>1235</v>
      </c>
      <c r="B1548" s="67">
        <v>34000000760</v>
      </c>
      <c r="C1548" t="s">
        <v>1608</v>
      </c>
      <c r="D1548" t="s">
        <v>1798</v>
      </c>
      <c r="E1548" t="s">
        <v>1798</v>
      </c>
      <c r="F1548" t="s">
        <v>952</v>
      </c>
      <c r="G1548" t="s">
        <v>952</v>
      </c>
      <c r="H1548">
        <v>1</v>
      </c>
      <c r="I1548" t="s">
        <v>593</v>
      </c>
      <c r="J1548">
        <v>302021113</v>
      </c>
      <c r="K1548" t="s">
        <v>1650</v>
      </c>
      <c r="L1548">
        <v>304000</v>
      </c>
      <c r="M1548" t="s">
        <v>1255</v>
      </c>
      <c r="O1548" s="66">
        <v>12834</v>
      </c>
      <c r="P1548" s="66">
        <v>12092.99</v>
      </c>
      <c r="Q1548" t="s">
        <v>414</v>
      </c>
      <c r="R1548" t="s">
        <v>452</v>
      </c>
      <c r="S1548" t="e">
        <f>VLOOKUP(B1548,中介结果明细表!$B$4:$E$6,8,FALSE)</f>
        <v>#N/A</v>
      </c>
    </row>
    <row r="1549" hidden="1" spans="1:19">
      <c r="A1549">
        <v>1235</v>
      </c>
      <c r="B1549" s="67">
        <v>34000000761</v>
      </c>
      <c r="C1549" t="s">
        <v>1608</v>
      </c>
      <c r="D1549" t="s">
        <v>1798</v>
      </c>
      <c r="E1549" t="s">
        <v>1798</v>
      </c>
      <c r="F1549" t="s">
        <v>952</v>
      </c>
      <c r="G1549" t="s">
        <v>952</v>
      </c>
      <c r="H1549">
        <v>1</v>
      </c>
      <c r="I1549" t="s">
        <v>593</v>
      </c>
      <c r="J1549">
        <v>302021113</v>
      </c>
      <c r="K1549" t="s">
        <v>1650</v>
      </c>
      <c r="L1549">
        <v>304000</v>
      </c>
      <c r="M1549" t="s">
        <v>1255</v>
      </c>
      <c r="O1549" s="66">
        <v>12834</v>
      </c>
      <c r="P1549" s="66">
        <v>12092.99</v>
      </c>
      <c r="Q1549" t="s">
        <v>414</v>
      </c>
      <c r="R1549" t="s">
        <v>452</v>
      </c>
      <c r="S1549" t="e">
        <f>VLOOKUP(B1549,中介结果明细表!$B$4:$E$6,8,FALSE)</f>
        <v>#N/A</v>
      </c>
    </row>
    <row r="1550" hidden="1" spans="1:19">
      <c r="A1550">
        <v>1235</v>
      </c>
      <c r="B1550" s="67">
        <v>34000000762</v>
      </c>
      <c r="C1550" t="s">
        <v>1769</v>
      </c>
      <c r="D1550" t="s">
        <v>1799</v>
      </c>
      <c r="E1550" t="s">
        <v>1799</v>
      </c>
      <c r="F1550" t="s">
        <v>948</v>
      </c>
      <c r="G1550" t="s">
        <v>948</v>
      </c>
      <c r="H1550">
        <v>1</v>
      </c>
      <c r="I1550" t="s">
        <v>411</v>
      </c>
      <c r="J1550">
        <v>3020507</v>
      </c>
      <c r="K1550" t="s">
        <v>1416</v>
      </c>
      <c r="L1550">
        <v>304000</v>
      </c>
      <c r="M1550" t="s">
        <v>1255</v>
      </c>
      <c r="O1550" s="66">
        <v>161479.9</v>
      </c>
      <c r="P1550" s="66">
        <v>152156.36</v>
      </c>
      <c r="Q1550" t="s">
        <v>414</v>
      </c>
      <c r="R1550" t="s">
        <v>415</v>
      </c>
      <c r="S1550" t="e">
        <f>VLOOKUP(B1550,中介结果明细表!$B$4:$E$6,8,FALSE)</f>
        <v>#N/A</v>
      </c>
    </row>
    <row r="1551" hidden="1" spans="1:19">
      <c r="A1551">
        <v>1235</v>
      </c>
      <c r="B1551" s="67">
        <v>34000000763</v>
      </c>
      <c r="C1551" t="s">
        <v>1592</v>
      </c>
      <c r="D1551" t="s">
        <v>1800</v>
      </c>
      <c r="E1551" t="s">
        <v>1800</v>
      </c>
      <c r="F1551" t="s">
        <v>555</v>
      </c>
      <c r="G1551" t="s">
        <v>555</v>
      </c>
      <c r="H1551">
        <v>1</v>
      </c>
      <c r="I1551" t="s">
        <v>593</v>
      </c>
      <c r="J1551">
        <v>30202090102</v>
      </c>
      <c r="K1551" t="s">
        <v>1801</v>
      </c>
      <c r="L1551">
        <v>304000</v>
      </c>
      <c r="M1551" t="s">
        <v>1255</v>
      </c>
      <c r="O1551" s="66">
        <v>161244</v>
      </c>
      <c r="P1551" s="66">
        <v>151934.08</v>
      </c>
      <c r="Q1551" t="s">
        <v>414</v>
      </c>
      <c r="R1551" t="s">
        <v>435</v>
      </c>
      <c r="S1551" t="e">
        <f>VLOOKUP(B1551,中介结果明细表!$B$4:$E$6,8,FALSE)</f>
        <v>#N/A</v>
      </c>
    </row>
    <row r="1552" hidden="1" spans="1:19">
      <c r="A1552">
        <v>1235</v>
      </c>
      <c r="B1552" s="67">
        <v>34000000764</v>
      </c>
      <c r="C1552" t="s">
        <v>1592</v>
      </c>
      <c r="D1552" t="s">
        <v>1800</v>
      </c>
      <c r="E1552" t="s">
        <v>1800</v>
      </c>
      <c r="F1552" t="s">
        <v>555</v>
      </c>
      <c r="G1552" t="s">
        <v>555</v>
      </c>
      <c r="H1552">
        <v>1</v>
      </c>
      <c r="I1552" t="s">
        <v>593</v>
      </c>
      <c r="J1552">
        <v>30202090102</v>
      </c>
      <c r="K1552" t="s">
        <v>1801</v>
      </c>
      <c r="L1552">
        <v>304000</v>
      </c>
      <c r="M1552" t="s">
        <v>1255</v>
      </c>
      <c r="O1552" s="66">
        <v>161244</v>
      </c>
      <c r="P1552" s="66">
        <v>151934.08</v>
      </c>
      <c r="Q1552" t="s">
        <v>414</v>
      </c>
      <c r="R1552" t="s">
        <v>435</v>
      </c>
      <c r="S1552" t="e">
        <f>VLOOKUP(B1552,中介结果明细表!$B$4:$E$6,8,FALSE)</f>
        <v>#N/A</v>
      </c>
    </row>
    <row r="1553" hidden="1" spans="1:19">
      <c r="A1553">
        <v>1235</v>
      </c>
      <c r="B1553" s="67">
        <v>34000000765</v>
      </c>
      <c r="C1553" t="s">
        <v>1424</v>
      </c>
      <c r="D1553" t="s">
        <v>1802</v>
      </c>
      <c r="E1553" t="s">
        <v>1802</v>
      </c>
      <c r="F1553" t="s">
        <v>1803</v>
      </c>
      <c r="G1553" t="s">
        <v>1803</v>
      </c>
      <c r="H1553">
        <v>1</v>
      </c>
      <c r="I1553" t="s">
        <v>640</v>
      </c>
      <c r="J1553">
        <v>30202030101</v>
      </c>
      <c r="L1553">
        <v>304000</v>
      </c>
      <c r="M1553" t="s">
        <v>1255</v>
      </c>
      <c r="O1553" s="66">
        <v>2141962.81</v>
      </c>
      <c r="P1553" s="66">
        <v>2018289.96</v>
      </c>
      <c r="Q1553" t="s">
        <v>414</v>
      </c>
      <c r="R1553" t="s">
        <v>543</v>
      </c>
      <c r="S1553" t="e">
        <f>VLOOKUP(B1553,中介结果明细表!$B$4:$E$6,8,FALSE)</f>
        <v>#N/A</v>
      </c>
    </row>
    <row r="1554" hidden="1" spans="1:19">
      <c r="A1554">
        <v>1235</v>
      </c>
      <c r="B1554" s="67">
        <v>34000000766</v>
      </c>
      <c r="C1554" t="s">
        <v>1804</v>
      </c>
      <c r="D1554" t="s">
        <v>1805</v>
      </c>
      <c r="E1554" t="s">
        <v>1805</v>
      </c>
      <c r="F1554" t="s">
        <v>1803</v>
      </c>
      <c r="G1554" t="s">
        <v>1803</v>
      </c>
      <c r="H1554">
        <v>1</v>
      </c>
      <c r="I1554" t="s">
        <v>411</v>
      </c>
      <c r="J1554">
        <v>3020507</v>
      </c>
      <c r="L1554">
        <v>304000</v>
      </c>
      <c r="M1554" t="s">
        <v>1255</v>
      </c>
      <c r="O1554" s="66">
        <v>121283</v>
      </c>
      <c r="P1554" s="66">
        <v>114280.35</v>
      </c>
      <c r="Q1554" t="s">
        <v>414</v>
      </c>
      <c r="R1554" t="s">
        <v>424</v>
      </c>
      <c r="S1554" t="e">
        <f>VLOOKUP(B1554,中介结果明细表!$B$4:$E$6,8,FALSE)</f>
        <v>#N/A</v>
      </c>
    </row>
    <row r="1555" hidden="1" spans="1:19">
      <c r="A1555">
        <v>1235</v>
      </c>
      <c r="B1555" s="67">
        <v>34000000767</v>
      </c>
      <c r="C1555" t="s">
        <v>1656</v>
      </c>
      <c r="D1555" t="s">
        <v>1806</v>
      </c>
      <c r="E1555" t="s">
        <v>1806</v>
      </c>
      <c r="F1555" t="s">
        <v>1807</v>
      </c>
      <c r="G1555" t="s">
        <v>557</v>
      </c>
      <c r="H1555">
        <v>1</v>
      </c>
      <c r="I1555" t="s">
        <v>593</v>
      </c>
      <c r="J1555">
        <v>3020510</v>
      </c>
      <c r="L1555">
        <v>304000</v>
      </c>
      <c r="M1555" t="s">
        <v>1255</v>
      </c>
      <c r="O1555" s="66">
        <v>0</v>
      </c>
      <c r="P1555" s="66">
        <v>0</v>
      </c>
      <c r="Q1555" t="s">
        <v>414</v>
      </c>
      <c r="R1555" t="s">
        <v>424</v>
      </c>
      <c r="S1555" t="e">
        <f>VLOOKUP(B1555,中介结果明细表!$B$4:$E$6,8,FALSE)</f>
        <v>#N/A</v>
      </c>
    </row>
    <row r="1556" hidden="1" spans="1:19">
      <c r="A1556">
        <v>1235</v>
      </c>
      <c r="B1556" s="67">
        <v>34000000768</v>
      </c>
      <c r="C1556" t="s">
        <v>1808</v>
      </c>
      <c r="D1556" t="s">
        <v>1809</v>
      </c>
      <c r="E1556" t="s">
        <v>1809</v>
      </c>
      <c r="F1556" t="s">
        <v>557</v>
      </c>
      <c r="G1556" t="s">
        <v>557</v>
      </c>
      <c r="H1556">
        <v>1</v>
      </c>
      <c r="I1556" t="s">
        <v>593</v>
      </c>
      <c r="J1556">
        <v>3020505</v>
      </c>
      <c r="L1556">
        <v>304000</v>
      </c>
      <c r="M1556" t="s">
        <v>1255</v>
      </c>
      <c r="O1556" s="66">
        <v>127380</v>
      </c>
      <c r="P1556" s="66">
        <v>120025.32</v>
      </c>
      <c r="Q1556" t="s">
        <v>414</v>
      </c>
      <c r="R1556" t="s">
        <v>424</v>
      </c>
      <c r="S1556" t="e">
        <f>VLOOKUP(B1556,中介结果明细表!$B$4:$E$6,8,FALSE)</f>
        <v>#N/A</v>
      </c>
    </row>
    <row r="1557" hidden="1" spans="1:19">
      <c r="A1557">
        <v>1235</v>
      </c>
      <c r="B1557" s="67">
        <v>34000000769</v>
      </c>
      <c r="C1557" t="s">
        <v>1679</v>
      </c>
      <c r="D1557" t="s">
        <v>1810</v>
      </c>
      <c r="E1557" t="s">
        <v>1810</v>
      </c>
      <c r="F1557" t="s">
        <v>557</v>
      </c>
      <c r="G1557" t="s">
        <v>557</v>
      </c>
      <c r="H1557">
        <v>1</v>
      </c>
      <c r="I1557" t="s">
        <v>593</v>
      </c>
      <c r="J1557">
        <v>3020505</v>
      </c>
      <c r="L1557">
        <v>304000</v>
      </c>
      <c r="M1557" t="s">
        <v>1255</v>
      </c>
      <c r="O1557" s="66">
        <v>47770</v>
      </c>
      <c r="P1557" s="66">
        <v>45011.85</v>
      </c>
      <c r="Q1557" t="s">
        <v>414</v>
      </c>
      <c r="R1557" t="s">
        <v>424</v>
      </c>
      <c r="S1557" t="e">
        <f>VLOOKUP(B1557,中介结果明细表!$B$4:$E$6,8,FALSE)</f>
        <v>#N/A</v>
      </c>
    </row>
    <row r="1558" hidden="1" spans="1:19">
      <c r="A1558">
        <v>1235</v>
      </c>
      <c r="B1558" s="67">
        <v>34000000770</v>
      </c>
      <c r="C1558" t="s">
        <v>1769</v>
      </c>
      <c r="D1558" t="s">
        <v>1799</v>
      </c>
      <c r="E1558" t="s">
        <v>1799</v>
      </c>
      <c r="F1558" t="s">
        <v>557</v>
      </c>
      <c r="G1558" t="s">
        <v>557</v>
      </c>
      <c r="H1558">
        <v>1</v>
      </c>
      <c r="I1558" t="s">
        <v>411</v>
      </c>
      <c r="J1558">
        <v>3020507</v>
      </c>
      <c r="L1558">
        <v>304000</v>
      </c>
      <c r="M1558" t="s">
        <v>1255</v>
      </c>
      <c r="O1558" s="66">
        <v>118538</v>
      </c>
      <c r="P1558" s="66">
        <v>111693.84</v>
      </c>
      <c r="Q1558" t="s">
        <v>414</v>
      </c>
      <c r="R1558" t="s">
        <v>973</v>
      </c>
      <c r="S1558" t="e">
        <f>VLOOKUP(B1558,中介结果明细表!$B$4:$E$6,8,FALSE)</f>
        <v>#N/A</v>
      </c>
    </row>
    <row r="1559" hidden="1" spans="1:19">
      <c r="A1559">
        <v>1235</v>
      </c>
      <c r="B1559" s="67">
        <v>34000000771</v>
      </c>
      <c r="C1559" t="s">
        <v>1811</v>
      </c>
      <c r="D1559" t="s">
        <v>1812</v>
      </c>
      <c r="E1559" t="s">
        <v>1812</v>
      </c>
      <c r="F1559" t="s">
        <v>557</v>
      </c>
      <c r="G1559" t="s">
        <v>557</v>
      </c>
      <c r="H1559">
        <v>1</v>
      </c>
      <c r="I1559" t="s">
        <v>593</v>
      </c>
      <c r="J1559">
        <v>3020505</v>
      </c>
      <c r="L1559">
        <v>304000</v>
      </c>
      <c r="M1559" t="s">
        <v>1255</v>
      </c>
      <c r="O1559" s="66">
        <v>37338</v>
      </c>
      <c r="P1559" s="66">
        <v>35182.17</v>
      </c>
      <c r="Q1559" t="s">
        <v>414</v>
      </c>
      <c r="R1559" t="s">
        <v>543</v>
      </c>
      <c r="S1559" t="e">
        <f>VLOOKUP(B1559,中介结果明细表!$B$4:$E$6,8,FALSE)</f>
        <v>#N/A</v>
      </c>
    </row>
    <row r="1560" hidden="1" spans="1:19">
      <c r="A1560">
        <v>1235</v>
      </c>
      <c r="B1560" s="67">
        <v>34000000772</v>
      </c>
      <c r="C1560" t="s">
        <v>1808</v>
      </c>
      <c r="D1560" t="s">
        <v>1813</v>
      </c>
      <c r="E1560" t="s">
        <v>1813</v>
      </c>
      <c r="F1560" t="s">
        <v>557</v>
      </c>
      <c r="G1560" t="s">
        <v>557</v>
      </c>
      <c r="H1560">
        <v>1</v>
      </c>
      <c r="I1560" t="s">
        <v>593</v>
      </c>
      <c r="J1560">
        <v>3020505</v>
      </c>
      <c r="L1560">
        <v>304000</v>
      </c>
      <c r="M1560" t="s">
        <v>1255</v>
      </c>
      <c r="O1560" s="66">
        <v>607687</v>
      </c>
      <c r="P1560" s="66">
        <v>572600.31</v>
      </c>
      <c r="Q1560" t="s">
        <v>414</v>
      </c>
      <c r="R1560" t="s">
        <v>548</v>
      </c>
      <c r="S1560" t="e">
        <f>VLOOKUP(B1560,中介结果明细表!$B$4:$E$6,8,FALSE)</f>
        <v>#N/A</v>
      </c>
    </row>
    <row r="1561" hidden="1" spans="1:19">
      <c r="A1561">
        <v>1235</v>
      </c>
      <c r="B1561" s="67">
        <v>34000000773</v>
      </c>
      <c r="C1561" t="s">
        <v>1592</v>
      </c>
      <c r="D1561" t="s">
        <v>1814</v>
      </c>
      <c r="E1561" t="s">
        <v>1814</v>
      </c>
      <c r="F1561" t="s">
        <v>557</v>
      </c>
      <c r="G1561" t="s">
        <v>557</v>
      </c>
      <c r="H1561">
        <v>1</v>
      </c>
      <c r="I1561" t="s">
        <v>593</v>
      </c>
      <c r="J1561">
        <v>3020509</v>
      </c>
      <c r="L1561">
        <v>304000</v>
      </c>
      <c r="M1561" t="s">
        <v>1255</v>
      </c>
      <c r="O1561" s="66">
        <v>161244</v>
      </c>
      <c r="P1561" s="66">
        <v>151934.08</v>
      </c>
      <c r="Q1561" t="s">
        <v>414</v>
      </c>
      <c r="R1561" t="s">
        <v>550</v>
      </c>
      <c r="S1561" t="e">
        <f>VLOOKUP(B1561,中介结果明细表!$B$4:$E$6,8,FALSE)</f>
        <v>#N/A</v>
      </c>
    </row>
    <row r="1562" hidden="1" spans="1:19">
      <c r="A1562">
        <v>1235</v>
      </c>
      <c r="B1562" s="67">
        <v>34000000774</v>
      </c>
      <c r="C1562" t="s">
        <v>913</v>
      </c>
      <c r="D1562" t="s">
        <v>1815</v>
      </c>
      <c r="E1562" t="s">
        <v>1815</v>
      </c>
      <c r="F1562" t="s">
        <v>557</v>
      </c>
      <c r="G1562" t="s">
        <v>557</v>
      </c>
      <c r="H1562">
        <v>1</v>
      </c>
      <c r="I1562" t="s">
        <v>593</v>
      </c>
      <c r="J1562">
        <v>3020505</v>
      </c>
      <c r="K1562" t="s">
        <v>1650</v>
      </c>
      <c r="L1562">
        <v>304000</v>
      </c>
      <c r="M1562" t="s">
        <v>1255</v>
      </c>
      <c r="O1562" s="66">
        <v>10484</v>
      </c>
      <c r="P1562" s="66">
        <v>9878.67</v>
      </c>
      <c r="Q1562" t="s">
        <v>414</v>
      </c>
      <c r="R1562" t="s">
        <v>543</v>
      </c>
      <c r="S1562" t="e">
        <f>VLOOKUP(B1562,中介结果明细表!$B$4:$E$6,8,FALSE)</f>
        <v>#N/A</v>
      </c>
    </row>
    <row r="1563" hidden="1" spans="1:19">
      <c r="A1563">
        <v>1235</v>
      </c>
      <c r="B1563" s="67">
        <v>34000000775</v>
      </c>
      <c r="C1563" t="s">
        <v>1006</v>
      </c>
      <c r="D1563" t="s">
        <v>1816</v>
      </c>
      <c r="E1563" t="s">
        <v>1816</v>
      </c>
      <c r="F1563" t="s">
        <v>557</v>
      </c>
      <c r="G1563" t="s">
        <v>557</v>
      </c>
      <c r="H1563">
        <v>1</v>
      </c>
      <c r="I1563" t="s">
        <v>593</v>
      </c>
      <c r="J1563">
        <v>3020503</v>
      </c>
      <c r="L1563">
        <v>304000</v>
      </c>
      <c r="M1563" t="s">
        <v>1255</v>
      </c>
      <c r="O1563" s="66">
        <v>62154</v>
      </c>
      <c r="P1563" s="66">
        <v>58565.35</v>
      </c>
      <c r="Q1563" t="s">
        <v>414</v>
      </c>
      <c r="R1563" t="s">
        <v>550</v>
      </c>
      <c r="S1563" t="e">
        <f>VLOOKUP(B1563,中介结果明细表!$B$4:$E$6,8,FALSE)</f>
        <v>#N/A</v>
      </c>
    </row>
    <row r="1564" hidden="1" spans="1:19">
      <c r="A1564">
        <v>1235</v>
      </c>
      <c r="B1564" s="67">
        <v>34000000776</v>
      </c>
      <c r="C1564" t="s">
        <v>1006</v>
      </c>
      <c r="D1564" t="s">
        <v>1817</v>
      </c>
      <c r="E1564" t="s">
        <v>1817</v>
      </c>
      <c r="F1564" t="s">
        <v>557</v>
      </c>
      <c r="G1564" t="s">
        <v>557</v>
      </c>
      <c r="H1564">
        <v>1</v>
      </c>
      <c r="I1564" t="s">
        <v>593</v>
      </c>
      <c r="J1564">
        <v>3020503</v>
      </c>
      <c r="L1564">
        <v>304000</v>
      </c>
      <c r="M1564" t="s">
        <v>1255</v>
      </c>
      <c r="O1564" s="66">
        <v>52317</v>
      </c>
      <c r="P1564" s="66">
        <v>49296.32</v>
      </c>
      <c r="Q1564" t="s">
        <v>414</v>
      </c>
      <c r="R1564" t="s">
        <v>544</v>
      </c>
      <c r="S1564" t="e">
        <f>VLOOKUP(B1564,中介结果明细表!$B$4:$E$6,8,FALSE)</f>
        <v>#N/A</v>
      </c>
    </row>
    <row r="1565" hidden="1" spans="1:19">
      <c r="A1565">
        <v>1235</v>
      </c>
      <c r="B1565" s="67">
        <v>34000000777</v>
      </c>
      <c r="C1565" t="s">
        <v>913</v>
      </c>
      <c r="D1565" t="s">
        <v>1818</v>
      </c>
      <c r="E1565" t="s">
        <v>1818</v>
      </c>
      <c r="F1565" t="s">
        <v>557</v>
      </c>
      <c r="G1565" t="s">
        <v>557</v>
      </c>
      <c r="H1565">
        <v>1</v>
      </c>
      <c r="I1565" t="s">
        <v>593</v>
      </c>
      <c r="J1565">
        <v>302020204</v>
      </c>
      <c r="L1565">
        <v>304000</v>
      </c>
      <c r="M1565" t="s">
        <v>1255</v>
      </c>
      <c r="O1565" s="66">
        <v>17291</v>
      </c>
      <c r="P1565" s="66">
        <v>16292.65</v>
      </c>
      <c r="Q1565" t="s">
        <v>414</v>
      </c>
      <c r="R1565" t="s">
        <v>548</v>
      </c>
      <c r="S1565" t="e">
        <f>VLOOKUP(B1565,中介结果明细表!$B$4:$E$6,8,FALSE)</f>
        <v>#N/A</v>
      </c>
    </row>
    <row r="1566" hidden="1" spans="1:19">
      <c r="A1566">
        <v>1235</v>
      </c>
      <c r="B1566" s="67">
        <v>34000000778</v>
      </c>
      <c r="C1566" t="s">
        <v>1424</v>
      </c>
      <c r="D1566" t="s">
        <v>1819</v>
      </c>
      <c r="E1566" t="s">
        <v>1819</v>
      </c>
      <c r="F1566" t="s">
        <v>1803</v>
      </c>
      <c r="G1566" t="s">
        <v>1803</v>
      </c>
      <c r="H1566">
        <v>1</v>
      </c>
      <c r="I1566" t="s">
        <v>640</v>
      </c>
      <c r="J1566">
        <v>30202030101</v>
      </c>
      <c r="L1566">
        <v>304000</v>
      </c>
      <c r="M1566" t="s">
        <v>1255</v>
      </c>
      <c r="O1566" s="66">
        <v>286177</v>
      </c>
      <c r="P1566" s="66">
        <v>269653.69</v>
      </c>
      <c r="Q1566" t="s">
        <v>414</v>
      </c>
      <c r="R1566" t="s">
        <v>916</v>
      </c>
      <c r="S1566" t="e">
        <f>VLOOKUP(B1566,中介结果明细表!$B$4:$E$6,8,FALSE)</f>
        <v>#N/A</v>
      </c>
    </row>
    <row r="1567" hidden="1" spans="1:19">
      <c r="A1567">
        <v>1235</v>
      </c>
      <c r="B1567" s="67">
        <v>34000000779</v>
      </c>
      <c r="C1567" t="s">
        <v>1820</v>
      </c>
      <c r="D1567" t="s">
        <v>1821</v>
      </c>
      <c r="E1567" t="s">
        <v>1821</v>
      </c>
      <c r="F1567" t="s">
        <v>1822</v>
      </c>
      <c r="G1567" t="s">
        <v>1822</v>
      </c>
      <c r="H1567">
        <v>1</v>
      </c>
      <c r="I1567" t="s">
        <v>593</v>
      </c>
      <c r="J1567">
        <v>3020503</v>
      </c>
      <c r="K1567" t="s">
        <v>1728</v>
      </c>
      <c r="L1567">
        <v>304000</v>
      </c>
      <c r="M1567" t="s">
        <v>1255</v>
      </c>
      <c r="O1567" s="66">
        <v>0</v>
      </c>
      <c r="P1567" s="66">
        <v>0</v>
      </c>
      <c r="Q1567" t="s">
        <v>414</v>
      </c>
      <c r="R1567" t="s">
        <v>916</v>
      </c>
      <c r="S1567" t="e">
        <f>VLOOKUP(B1567,中介结果明细表!$B$4:$E$6,8,FALSE)</f>
        <v>#N/A</v>
      </c>
    </row>
    <row r="1568" hidden="1" spans="1:19">
      <c r="A1568">
        <v>1235</v>
      </c>
      <c r="B1568" s="67">
        <v>34000000780</v>
      </c>
      <c r="C1568" t="s">
        <v>1823</v>
      </c>
      <c r="D1568" t="s">
        <v>1824</v>
      </c>
      <c r="E1568" t="s">
        <v>1824</v>
      </c>
      <c r="F1568" t="s">
        <v>1807</v>
      </c>
      <c r="G1568" t="s">
        <v>1825</v>
      </c>
      <c r="H1568">
        <v>1</v>
      </c>
      <c r="I1568" t="s">
        <v>593</v>
      </c>
      <c r="J1568">
        <v>302040901</v>
      </c>
      <c r="K1568" t="s">
        <v>1826</v>
      </c>
      <c r="L1568">
        <v>304000</v>
      </c>
      <c r="M1568" t="s">
        <v>1255</v>
      </c>
      <c r="O1568" s="66">
        <v>0</v>
      </c>
      <c r="P1568" s="66">
        <v>0</v>
      </c>
      <c r="Q1568" t="s">
        <v>414</v>
      </c>
      <c r="R1568" t="s">
        <v>654</v>
      </c>
      <c r="S1568" t="e">
        <f>VLOOKUP(B1568,中介结果明细表!$B$4:$E$6,8,FALSE)</f>
        <v>#N/A</v>
      </c>
    </row>
    <row r="1569" hidden="1" spans="1:19">
      <c r="A1569">
        <v>1235</v>
      </c>
      <c r="B1569" s="67">
        <v>35000000000</v>
      </c>
      <c r="C1569" t="s">
        <v>1636</v>
      </c>
      <c r="D1569" t="s">
        <v>1637</v>
      </c>
      <c r="E1569" t="s">
        <v>1637</v>
      </c>
      <c r="F1569" t="s">
        <v>1638</v>
      </c>
      <c r="G1569" t="s">
        <v>1638</v>
      </c>
      <c r="H1569">
        <v>0</v>
      </c>
      <c r="I1569" t="s">
        <v>1827</v>
      </c>
      <c r="J1569">
        <v>30323130302</v>
      </c>
      <c r="K1569" t="s">
        <v>1639</v>
      </c>
      <c r="L1569">
        <v>305000</v>
      </c>
      <c r="M1569" t="s">
        <v>1828</v>
      </c>
      <c r="O1569" s="66">
        <v>0</v>
      </c>
      <c r="P1569" s="66">
        <v>0</v>
      </c>
      <c r="Q1569" t="s">
        <v>414</v>
      </c>
      <c r="R1569" t="s">
        <v>482</v>
      </c>
      <c r="S1569" t="e">
        <f>VLOOKUP(B1569,中介结果明细表!$B$4:$E$6,8,FALSE)</f>
        <v>#N/A</v>
      </c>
    </row>
    <row r="1570" hidden="1" spans="1:19">
      <c r="A1570">
        <v>1235</v>
      </c>
      <c r="B1570" s="67">
        <v>35000000001</v>
      </c>
      <c r="C1570" t="s">
        <v>1829</v>
      </c>
      <c r="D1570" t="s">
        <v>1830</v>
      </c>
      <c r="E1570" t="s">
        <v>1830</v>
      </c>
      <c r="F1570" t="s">
        <v>835</v>
      </c>
      <c r="G1570" t="s">
        <v>835</v>
      </c>
      <c r="H1570">
        <v>1</v>
      </c>
      <c r="I1570" t="s">
        <v>593</v>
      </c>
      <c r="J1570">
        <v>30323091807</v>
      </c>
      <c r="K1570" t="s">
        <v>1831</v>
      </c>
      <c r="L1570">
        <v>305000</v>
      </c>
      <c r="M1570" t="s">
        <v>1828</v>
      </c>
      <c r="O1570" s="66">
        <v>0</v>
      </c>
      <c r="P1570" s="66">
        <v>0</v>
      </c>
      <c r="Q1570" t="s">
        <v>434</v>
      </c>
      <c r="R1570" t="s">
        <v>455</v>
      </c>
      <c r="S1570" t="e">
        <f>VLOOKUP(B1570,中介结果明细表!$B$4:$E$6,8,FALSE)</f>
        <v>#N/A</v>
      </c>
    </row>
    <row r="1571" hidden="1" spans="1:19">
      <c r="A1571">
        <v>1235</v>
      </c>
      <c r="B1571" s="67">
        <v>35000000002</v>
      </c>
      <c r="C1571" t="s">
        <v>712</v>
      </c>
      <c r="D1571" t="s">
        <v>1832</v>
      </c>
      <c r="E1571" t="s">
        <v>1832</v>
      </c>
      <c r="F1571" t="s">
        <v>524</v>
      </c>
      <c r="G1571" t="s">
        <v>524</v>
      </c>
      <c r="H1571">
        <v>1</v>
      </c>
      <c r="I1571" t="s">
        <v>593</v>
      </c>
      <c r="J1571">
        <v>30304011506</v>
      </c>
      <c r="K1571" t="s">
        <v>1833</v>
      </c>
      <c r="L1571">
        <v>305000</v>
      </c>
      <c r="M1571" t="s">
        <v>1828</v>
      </c>
      <c r="O1571" s="66">
        <v>0</v>
      </c>
      <c r="P1571" s="66">
        <v>0</v>
      </c>
      <c r="Q1571" t="s">
        <v>434</v>
      </c>
      <c r="R1571" t="s">
        <v>455</v>
      </c>
      <c r="S1571" t="e">
        <f>VLOOKUP(B1571,中介结果明细表!$B$4:$E$6,8,FALSE)</f>
        <v>#N/A</v>
      </c>
    </row>
    <row r="1572" hidden="1" spans="1:19">
      <c r="A1572">
        <v>1235</v>
      </c>
      <c r="B1572" s="67">
        <v>35000000003</v>
      </c>
      <c r="C1572" t="s">
        <v>1834</v>
      </c>
      <c r="D1572" t="s">
        <v>1835</v>
      </c>
      <c r="E1572" t="s">
        <v>1835</v>
      </c>
      <c r="F1572" t="s">
        <v>528</v>
      </c>
      <c r="G1572" t="s">
        <v>528</v>
      </c>
      <c r="H1572">
        <v>1</v>
      </c>
      <c r="I1572" t="s">
        <v>443</v>
      </c>
      <c r="J1572">
        <v>30323201707</v>
      </c>
      <c r="K1572" t="s">
        <v>1728</v>
      </c>
      <c r="L1572">
        <v>305000</v>
      </c>
      <c r="M1572" t="s">
        <v>1828</v>
      </c>
      <c r="O1572" s="66">
        <v>0</v>
      </c>
      <c r="P1572" s="66">
        <v>0</v>
      </c>
      <c r="Q1572" t="s">
        <v>434</v>
      </c>
      <c r="R1572" t="s">
        <v>455</v>
      </c>
      <c r="S1572" t="e">
        <f>VLOOKUP(B1572,中介结果明细表!$B$4:$E$6,8,FALSE)</f>
        <v>#N/A</v>
      </c>
    </row>
    <row r="1573" hidden="1" spans="1:19">
      <c r="A1573">
        <v>1235</v>
      </c>
      <c r="B1573" s="67">
        <v>35000000004</v>
      </c>
      <c r="C1573" t="s">
        <v>1836</v>
      </c>
      <c r="D1573" t="s">
        <v>1837</v>
      </c>
      <c r="E1573" t="s">
        <v>1837</v>
      </c>
      <c r="F1573" t="s">
        <v>528</v>
      </c>
      <c r="G1573" t="s">
        <v>528</v>
      </c>
      <c r="H1573">
        <v>1</v>
      </c>
      <c r="I1573" t="s">
        <v>443</v>
      </c>
      <c r="J1573">
        <v>30306621599</v>
      </c>
      <c r="K1573" t="s">
        <v>1838</v>
      </c>
      <c r="L1573">
        <v>305000</v>
      </c>
      <c r="M1573" t="s">
        <v>1828</v>
      </c>
      <c r="O1573" s="66">
        <v>0</v>
      </c>
      <c r="P1573" s="66">
        <v>0</v>
      </c>
      <c r="Q1573" t="s">
        <v>434</v>
      </c>
      <c r="R1573" t="s">
        <v>464</v>
      </c>
      <c r="S1573" t="e">
        <f>VLOOKUP(B1573,中介结果明细表!$B$4:$E$6,8,FALSE)</f>
        <v>#N/A</v>
      </c>
    </row>
    <row r="1574" hidden="1" spans="1:19">
      <c r="A1574">
        <v>1235</v>
      </c>
      <c r="B1574" s="67">
        <v>35000000005</v>
      </c>
      <c r="C1574" t="s">
        <v>1839</v>
      </c>
      <c r="D1574" t="s">
        <v>1840</v>
      </c>
      <c r="E1574" t="s">
        <v>1840</v>
      </c>
      <c r="F1574" t="s">
        <v>1841</v>
      </c>
      <c r="G1574" t="s">
        <v>1841</v>
      </c>
      <c r="H1574">
        <v>1</v>
      </c>
      <c r="I1574" t="s">
        <v>443</v>
      </c>
      <c r="J1574">
        <v>30304011604</v>
      </c>
      <c r="K1574" t="s">
        <v>1705</v>
      </c>
      <c r="L1574">
        <v>305000</v>
      </c>
      <c r="M1574" t="s">
        <v>1828</v>
      </c>
      <c r="O1574" s="66">
        <v>0</v>
      </c>
      <c r="P1574" s="66">
        <v>0</v>
      </c>
      <c r="Q1574" t="s">
        <v>434</v>
      </c>
      <c r="R1574" t="s">
        <v>506</v>
      </c>
      <c r="S1574" t="e">
        <f>VLOOKUP(B1574,中介结果明细表!$B$4:$E$6,8,FALSE)</f>
        <v>#N/A</v>
      </c>
    </row>
    <row r="1575" hidden="1" spans="1:19">
      <c r="A1575">
        <v>1235</v>
      </c>
      <c r="B1575" s="67">
        <v>35000000006</v>
      </c>
      <c r="C1575" t="s">
        <v>1839</v>
      </c>
      <c r="D1575" t="s">
        <v>1840</v>
      </c>
      <c r="E1575" t="s">
        <v>1840</v>
      </c>
      <c r="F1575" t="s">
        <v>1841</v>
      </c>
      <c r="G1575" t="s">
        <v>1841</v>
      </c>
      <c r="H1575">
        <v>1</v>
      </c>
      <c r="I1575" t="s">
        <v>443</v>
      </c>
      <c r="J1575">
        <v>30304011604</v>
      </c>
      <c r="K1575" t="s">
        <v>1705</v>
      </c>
      <c r="L1575">
        <v>305000</v>
      </c>
      <c r="M1575" t="s">
        <v>1828</v>
      </c>
      <c r="O1575" s="66">
        <v>0</v>
      </c>
      <c r="P1575" s="66">
        <v>0</v>
      </c>
      <c r="Q1575" t="s">
        <v>434</v>
      </c>
      <c r="R1575" t="s">
        <v>506</v>
      </c>
      <c r="S1575" t="e">
        <f>VLOOKUP(B1575,中介结果明细表!$B$4:$E$6,8,FALSE)</f>
        <v>#N/A</v>
      </c>
    </row>
    <row r="1576" hidden="1" spans="1:19">
      <c r="A1576">
        <v>1235</v>
      </c>
      <c r="B1576" s="67">
        <v>35000000007</v>
      </c>
      <c r="C1576" t="s">
        <v>1839</v>
      </c>
      <c r="D1576" t="s">
        <v>1840</v>
      </c>
      <c r="E1576" t="s">
        <v>1840</v>
      </c>
      <c r="F1576" t="s">
        <v>1841</v>
      </c>
      <c r="G1576" t="s">
        <v>1841</v>
      </c>
      <c r="H1576">
        <v>1</v>
      </c>
      <c r="I1576" t="s">
        <v>443</v>
      </c>
      <c r="J1576">
        <v>30304011604</v>
      </c>
      <c r="K1576" t="s">
        <v>1705</v>
      </c>
      <c r="L1576">
        <v>305000</v>
      </c>
      <c r="M1576" t="s">
        <v>1828</v>
      </c>
      <c r="O1576" s="66">
        <v>0</v>
      </c>
      <c r="P1576" s="66">
        <v>0</v>
      </c>
      <c r="Q1576" t="s">
        <v>434</v>
      </c>
      <c r="R1576" t="s">
        <v>506</v>
      </c>
      <c r="S1576" t="e">
        <f>VLOOKUP(B1576,中介结果明细表!$B$4:$E$6,8,FALSE)</f>
        <v>#N/A</v>
      </c>
    </row>
    <row r="1577" hidden="1" spans="1:19">
      <c r="A1577">
        <v>1235</v>
      </c>
      <c r="B1577" s="67">
        <v>35000000008</v>
      </c>
      <c r="C1577" t="s">
        <v>1842</v>
      </c>
      <c r="D1577" t="s">
        <v>1843</v>
      </c>
      <c r="E1577" t="s">
        <v>1843</v>
      </c>
      <c r="F1577" t="s">
        <v>894</v>
      </c>
      <c r="G1577" t="s">
        <v>894</v>
      </c>
      <c r="H1577">
        <v>1</v>
      </c>
      <c r="I1577" t="s">
        <v>443</v>
      </c>
      <c r="J1577">
        <v>30306221619</v>
      </c>
      <c r="K1577" t="s">
        <v>1844</v>
      </c>
      <c r="L1577">
        <v>305000</v>
      </c>
      <c r="M1577" t="s">
        <v>1828</v>
      </c>
      <c r="O1577" s="66">
        <v>0</v>
      </c>
      <c r="P1577" s="66">
        <v>0</v>
      </c>
      <c r="Q1577" t="s">
        <v>434</v>
      </c>
      <c r="R1577" t="s">
        <v>609</v>
      </c>
      <c r="S1577" t="e">
        <f>VLOOKUP(B1577,中介结果明细表!$B$4:$E$6,8,FALSE)</f>
        <v>#N/A</v>
      </c>
    </row>
    <row r="1578" hidden="1" spans="1:19">
      <c r="A1578">
        <v>1235</v>
      </c>
      <c r="B1578" s="67">
        <v>35000000009</v>
      </c>
      <c r="C1578" t="s">
        <v>1842</v>
      </c>
      <c r="D1578" t="s">
        <v>1843</v>
      </c>
      <c r="E1578" t="s">
        <v>1843</v>
      </c>
      <c r="F1578" t="s">
        <v>894</v>
      </c>
      <c r="G1578" t="s">
        <v>894</v>
      </c>
      <c r="H1578">
        <v>1</v>
      </c>
      <c r="I1578" t="s">
        <v>443</v>
      </c>
      <c r="J1578">
        <v>30306221619</v>
      </c>
      <c r="K1578" t="s">
        <v>1844</v>
      </c>
      <c r="L1578">
        <v>305000</v>
      </c>
      <c r="M1578" t="s">
        <v>1828</v>
      </c>
      <c r="O1578" s="66">
        <v>0</v>
      </c>
      <c r="P1578" s="66">
        <v>0</v>
      </c>
      <c r="Q1578" t="s">
        <v>434</v>
      </c>
      <c r="R1578" t="s">
        <v>609</v>
      </c>
      <c r="S1578" t="e">
        <f>VLOOKUP(B1578,中介结果明细表!$B$4:$E$6,8,FALSE)</f>
        <v>#N/A</v>
      </c>
    </row>
    <row r="1579" hidden="1" spans="1:19">
      <c r="A1579">
        <v>1235</v>
      </c>
      <c r="B1579" s="67">
        <v>35000000010</v>
      </c>
      <c r="C1579" t="s">
        <v>1842</v>
      </c>
      <c r="D1579" t="s">
        <v>1843</v>
      </c>
      <c r="E1579" t="s">
        <v>1843</v>
      </c>
      <c r="F1579" t="s">
        <v>894</v>
      </c>
      <c r="G1579" t="s">
        <v>894</v>
      </c>
      <c r="H1579">
        <v>1</v>
      </c>
      <c r="I1579" t="s">
        <v>443</v>
      </c>
      <c r="J1579">
        <v>30306221619</v>
      </c>
      <c r="K1579" t="s">
        <v>1844</v>
      </c>
      <c r="L1579">
        <v>305000</v>
      </c>
      <c r="M1579" t="s">
        <v>1828</v>
      </c>
      <c r="O1579" s="66">
        <v>0</v>
      </c>
      <c r="P1579" s="66">
        <v>0</v>
      </c>
      <c r="Q1579" t="s">
        <v>434</v>
      </c>
      <c r="R1579" t="s">
        <v>609</v>
      </c>
      <c r="S1579" t="e">
        <f>VLOOKUP(B1579,中介结果明细表!$B$4:$E$6,8,FALSE)</f>
        <v>#N/A</v>
      </c>
    </row>
    <row r="1580" hidden="1" spans="1:19">
      <c r="A1580">
        <v>1235</v>
      </c>
      <c r="B1580" s="67">
        <v>35000000011</v>
      </c>
      <c r="C1580" t="s">
        <v>712</v>
      </c>
      <c r="D1580" t="s">
        <v>1845</v>
      </c>
      <c r="E1580" t="s">
        <v>1845</v>
      </c>
      <c r="F1580" t="s">
        <v>1767</v>
      </c>
      <c r="G1580" t="s">
        <v>1767</v>
      </c>
      <c r="H1580">
        <v>1</v>
      </c>
      <c r="I1580" t="s">
        <v>593</v>
      </c>
      <c r="J1580">
        <v>30304011506</v>
      </c>
      <c r="K1580" t="s">
        <v>556</v>
      </c>
      <c r="L1580">
        <v>305000</v>
      </c>
      <c r="M1580" t="s">
        <v>1828</v>
      </c>
      <c r="O1580" s="66">
        <v>22552</v>
      </c>
      <c r="P1580" s="66">
        <v>19687.36</v>
      </c>
      <c r="Q1580" t="s">
        <v>414</v>
      </c>
      <c r="R1580" t="s">
        <v>916</v>
      </c>
      <c r="S1580" t="e">
        <f>VLOOKUP(B1580,中介结果明细表!$B$4:$E$6,8,FALSE)</f>
        <v>#N/A</v>
      </c>
    </row>
    <row r="1581" hidden="1" spans="1:19">
      <c r="A1581">
        <v>1235</v>
      </c>
      <c r="B1581" s="67">
        <v>35000000012</v>
      </c>
      <c r="C1581" t="s">
        <v>712</v>
      </c>
      <c r="D1581" t="s">
        <v>1845</v>
      </c>
      <c r="E1581" t="s">
        <v>1845</v>
      </c>
      <c r="F1581" t="s">
        <v>1767</v>
      </c>
      <c r="G1581" t="s">
        <v>1767</v>
      </c>
      <c r="H1581">
        <v>1</v>
      </c>
      <c r="I1581" t="s">
        <v>593</v>
      </c>
      <c r="J1581">
        <v>30304011506</v>
      </c>
      <c r="K1581" t="s">
        <v>556</v>
      </c>
      <c r="L1581">
        <v>305000</v>
      </c>
      <c r="M1581" t="s">
        <v>1828</v>
      </c>
      <c r="O1581" s="66">
        <v>22552</v>
      </c>
      <c r="P1581" s="66">
        <v>19687.36</v>
      </c>
      <c r="Q1581" t="s">
        <v>414</v>
      </c>
      <c r="R1581" t="s">
        <v>916</v>
      </c>
      <c r="S1581" t="e">
        <f>VLOOKUP(B1581,中介结果明细表!$B$4:$E$6,8,FALSE)</f>
        <v>#N/A</v>
      </c>
    </row>
    <row r="1582" hidden="1" spans="1:19">
      <c r="A1582">
        <v>1235</v>
      </c>
      <c r="B1582" s="67">
        <v>35000000013</v>
      </c>
      <c r="C1582" t="s">
        <v>712</v>
      </c>
      <c r="D1582" t="s">
        <v>1845</v>
      </c>
      <c r="E1582" t="s">
        <v>1845</v>
      </c>
      <c r="F1582" t="s">
        <v>1767</v>
      </c>
      <c r="G1582" t="s">
        <v>1767</v>
      </c>
      <c r="H1582">
        <v>1</v>
      </c>
      <c r="I1582" t="s">
        <v>593</v>
      </c>
      <c r="J1582">
        <v>30304011506</v>
      </c>
      <c r="K1582" t="s">
        <v>556</v>
      </c>
      <c r="L1582">
        <v>305000</v>
      </c>
      <c r="M1582" t="s">
        <v>1828</v>
      </c>
      <c r="O1582" s="66">
        <v>22552</v>
      </c>
      <c r="P1582" s="66">
        <v>19687.36</v>
      </c>
      <c r="Q1582" t="s">
        <v>414</v>
      </c>
      <c r="R1582" t="s">
        <v>916</v>
      </c>
      <c r="S1582" t="e">
        <f>VLOOKUP(B1582,中介结果明细表!$B$4:$E$6,8,FALSE)</f>
        <v>#N/A</v>
      </c>
    </row>
    <row r="1583" hidden="1" spans="1:19">
      <c r="A1583">
        <v>1235</v>
      </c>
      <c r="B1583" s="67">
        <v>35000000014</v>
      </c>
      <c r="C1583" t="s">
        <v>712</v>
      </c>
      <c r="D1583" t="s">
        <v>1845</v>
      </c>
      <c r="E1583" t="s">
        <v>1845</v>
      </c>
      <c r="F1583" t="s">
        <v>1767</v>
      </c>
      <c r="G1583" t="s">
        <v>1767</v>
      </c>
      <c r="H1583">
        <v>1</v>
      </c>
      <c r="I1583" t="s">
        <v>593</v>
      </c>
      <c r="J1583">
        <v>30304011506</v>
      </c>
      <c r="K1583" t="s">
        <v>556</v>
      </c>
      <c r="L1583">
        <v>305000</v>
      </c>
      <c r="M1583" t="s">
        <v>1828</v>
      </c>
      <c r="O1583" s="66">
        <v>22552</v>
      </c>
      <c r="P1583" s="66">
        <v>19687.36</v>
      </c>
      <c r="Q1583" t="s">
        <v>414</v>
      </c>
      <c r="R1583" t="s">
        <v>916</v>
      </c>
      <c r="S1583" t="e">
        <f>VLOOKUP(B1583,中介结果明细表!$B$4:$E$6,8,FALSE)</f>
        <v>#N/A</v>
      </c>
    </row>
    <row r="1584" hidden="1" spans="1:19">
      <c r="A1584">
        <v>1235</v>
      </c>
      <c r="B1584" s="67">
        <v>35000000015</v>
      </c>
      <c r="C1584" t="s">
        <v>712</v>
      </c>
      <c r="D1584" t="s">
        <v>1845</v>
      </c>
      <c r="E1584" t="s">
        <v>1845</v>
      </c>
      <c r="F1584" t="s">
        <v>1767</v>
      </c>
      <c r="G1584" t="s">
        <v>1767</v>
      </c>
      <c r="H1584">
        <v>1</v>
      </c>
      <c r="I1584" t="s">
        <v>593</v>
      </c>
      <c r="J1584">
        <v>30304011506</v>
      </c>
      <c r="K1584" t="s">
        <v>556</v>
      </c>
      <c r="L1584">
        <v>305000</v>
      </c>
      <c r="M1584" t="s">
        <v>1828</v>
      </c>
      <c r="O1584" s="66">
        <v>22552</v>
      </c>
      <c r="P1584" s="66">
        <v>19687.36</v>
      </c>
      <c r="Q1584" t="s">
        <v>414</v>
      </c>
      <c r="R1584" t="s">
        <v>916</v>
      </c>
      <c r="S1584" t="e">
        <f>VLOOKUP(B1584,中介结果明细表!$B$4:$E$6,8,FALSE)</f>
        <v>#N/A</v>
      </c>
    </row>
    <row r="1585" hidden="1" spans="1:19">
      <c r="A1585">
        <v>1235</v>
      </c>
      <c r="B1585" s="67">
        <v>35000000016</v>
      </c>
      <c r="C1585" t="s">
        <v>712</v>
      </c>
      <c r="D1585" t="s">
        <v>1846</v>
      </c>
      <c r="E1585" t="s">
        <v>1846</v>
      </c>
      <c r="F1585" t="s">
        <v>1767</v>
      </c>
      <c r="G1585" t="s">
        <v>1767</v>
      </c>
      <c r="H1585">
        <v>1</v>
      </c>
      <c r="I1585" t="s">
        <v>593</v>
      </c>
      <c r="J1585">
        <v>30304011506</v>
      </c>
      <c r="K1585" t="s">
        <v>556</v>
      </c>
      <c r="L1585">
        <v>305000</v>
      </c>
      <c r="M1585" t="s">
        <v>1828</v>
      </c>
      <c r="O1585" s="66">
        <v>29737.32</v>
      </c>
      <c r="P1585" s="66">
        <v>25959.97</v>
      </c>
      <c r="Q1585" t="s">
        <v>414</v>
      </c>
      <c r="R1585" t="s">
        <v>916</v>
      </c>
      <c r="S1585" t="e">
        <f>VLOOKUP(B1585,中介结果明细表!$B$4:$E$6,8,FALSE)</f>
        <v>#N/A</v>
      </c>
    </row>
    <row r="1586" hidden="1" spans="1:19">
      <c r="A1586">
        <v>1235</v>
      </c>
      <c r="B1586" s="67">
        <v>35000000017</v>
      </c>
      <c r="C1586" t="s">
        <v>712</v>
      </c>
      <c r="D1586" t="s">
        <v>1847</v>
      </c>
      <c r="E1586" t="s">
        <v>1847</v>
      </c>
      <c r="F1586" t="s">
        <v>1771</v>
      </c>
      <c r="G1586" t="s">
        <v>1771</v>
      </c>
      <c r="H1586">
        <v>1</v>
      </c>
      <c r="I1586" t="s">
        <v>593</v>
      </c>
      <c r="J1586">
        <v>30304011506</v>
      </c>
      <c r="K1586" t="s">
        <v>1848</v>
      </c>
      <c r="L1586">
        <v>305000</v>
      </c>
      <c r="M1586" t="s">
        <v>1828</v>
      </c>
      <c r="O1586" s="66">
        <v>34811</v>
      </c>
      <c r="P1586" s="66">
        <v>32198.1</v>
      </c>
      <c r="Q1586" t="s">
        <v>414</v>
      </c>
      <c r="R1586" t="s">
        <v>419</v>
      </c>
      <c r="S1586" t="e">
        <f>VLOOKUP(B1586,中介结果明细表!$B$4:$E$6,8,FALSE)</f>
        <v>#N/A</v>
      </c>
    </row>
    <row r="1587" hidden="1" spans="1:19">
      <c r="A1587">
        <v>1235</v>
      </c>
      <c r="B1587" s="67">
        <v>35000000018</v>
      </c>
      <c r="C1587" t="s">
        <v>712</v>
      </c>
      <c r="D1587" t="s">
        <v>1847</v>
      </c>
      <c r="E1587" t="s">
        <v>1847</v>
      </c>
      <c r="F1587" t="s">
        <v>1771</v>
      </c>
      <c r="G1587" t="s">
        <v>1771</v>
      </c>
      <c r="H1587">
        <v>1</v>
      </c>
      <c r="I1587" t="s">
        <v>593</v>
      </c>
      <c r="J1587">
        <v>30304011506</v>
      </c>
      <c r="K1587" t="s">
        <v>1848</v>
      </c>
      <c r="L1587">
        <v>305000</v>
      </c>
      <c r="M1587" t="s">
        <v>1828</v>
      </c>
      <c r="O1587" s="66">
        <v>34811</v>
      </c>
      <c r="P1587" s="66">
        <v>32198.1</v>
      </c>
      <c r="Q1587" t="s">
        <v>414</v>
      </c>
      <c r="R1587" t="s">
        <v>419</v>
      </c>
      <c r="S1587" t="e">
        <f>VLOOKUP(B1587,中介结果明细表!$B$4:$E$6,8,FALSE)</f>
        <v>#N/A</v>
      </c>
    </row>
    <row r="1588" hidden="1" spans="1:19">
      <c r="A1588">
        <v>1235</v>
      </c>
      <c r="B1588" s="67">
        <v>35000000019</v>
      </c>
      <c r="C1588" t="s">
        <v>712</v>
      </c>
      <c r="D1588" t="s">
        <v>1847</v>
      </c>
      <c r="E1588" t="s">
        <v>1847</v>
      </c>
      <c r="F1588" t="s">
        <v>1771</v>
      </c>
      <c r="G1588" t="s">
        <v>1771</v>
      </c>
      <c r="H1588">
        <v>1</v>
      </c>
      <c r="I1588" t="s">
        <v>593</v>
      </c>
      <c r="J1588">
        <v>30304011506</v>
      </c>
      <c r="K1588" t="s">
        <v>1848</v>
      </c>
      <c r="L1588">
        <v>305000</v>
      </c>
      <c r="M1588" t="s">
        <v>1828</v>
      </c>
      <c r="O1588" s="66">
        <v>34811</v>
      </c>
      <c r="P1588" s="66">
        <v>32198.1</v>
      </c>
      <c r="Q1588" t="s">
        <v>414</v>
      </c>
      <c r="R1588" t="s">
        <v>415</v>
      </c>
      <c r="S1588" t="e">
        <f>VLOOKUP(B1588,中介结果明细表!$B$4:$E$6,8,FALSE)</f>
        <v>#N/A</v>
      </c>
    </row>
    <row r="1589" hidden="1" spans="1:19">
      <c r="A1589">
        <v>1235</v>
      </c>
      <c r="B1589" s="67">
        <v>35000000036</v>
      </c>
      <c r="C1589" t="s">
        <v>712</v>
      </c>
      <c r="D1589" t="s">
        <v>1849</v>
      </c>
      <c r="E1589" t="s">
        <v>1849</v>
      </c>
      <c r="F1589" t="s">
        <v>1774</v>
      </c>
      <c r="G1589" t="s">
        <v>1774</v>
      </c>
      <c r="H1589">
        <v>1</v>
      </c>
      <c r="I1589" t="s">
        <v>593</v>
      </c>
      <c r="J1589">
        <v>30304011506</v>
      </c>
      <c r="K1589" t="s">
        <v>1848</v>
      </c>
      <c r="L1589">
        <v>305000</v>
      </c>
      <c r="M1589" t="s">
        <v>1828</v>
      </c>
      <c r="O1589" s="66">
        <v>0</v>
      </c>
      <c r="P1589" s="66">
        <v>0</v>
      </c>
      <c r="Q1589" t="s">
        <v>434</v>
      </c>
      <c r="R1589" t="s">
        <v>435</v>
      </c>
      <c r="S1589" t="e">
        <f>VLOOKUP(B1589,中介结果明细表!$B$4:$E$6,8,FALSE)</f>
        <v>#N/A</v>
      </c>
    </row>
    <row r="1590" hidden="1" spans="1:19">
      <c r="A1590">
        <v>1235</v>
      </c>
      <c r="B1590" s="67">
        <v>35000000037</v>
      </c>
      <c r="C1590" t="s">
        <v>712</v>
      </c>
      <c r="D1590" t="s">
        <v>1849</v>
      </c>
      <c r="E1590" t="s">
        <v>1849</v>
      </c>
      <c r="F1590" t="s">
        <v>1774</v>
      </c>
      <c r="G1590" t="s">
        <v>1774</v>
      </c>
      <c r="H1590">
        <v>1</v>
      </c>
      <c r="I1590" t="s">
        <v>593</v>
      </c>
      <c r="J1590">
        <v>30304011506</v>
      </c>
      <c r="K1590" t="s">
        <v>1848</v>
      </c>
      <c r="L1590">
        <v>305000</v>
      </c>
      <c r="M1590" t="s">
        <v>1828</v>
      </c>
      <c r="O1590" s="66">
        <v>0</v>
      </c>
      <c r="P1590" s="66">
        <v>0</v>
      </c>
      <c r="Q1590" t="s">
        <v>434</v>
      </c>
      <c r="R1590" t="s">
        <v>455</v>
      </c>
      <c r="S1590" t="e">
        <f>VLOOKUP(B1590,中介结果明细表!$B$4:$E$6,8,FALSE)</f>
        <v>#N/A</v>
      </c>
    </row>
    <row r="1591" hidden="1" spans="1:19">
      <c r="A1591">
        <v>1235</v>
      </c>
      <c r="B1591" s="67">
        <v>35000000038</v>
      </c>
      <c r="C1591" t="s">
        <v>712</v>
      </c>
      <c r="D1591" t="s">
        <v>1850</v>
      </c>
      <c r="E1591" t="s">
        <v>1850</v>
      </c>
      <c r="F1591" t="s">
        <v>1774</v>
      </c>
      <c r="G1591" t="s">
        <v>1774</v>
      </c>
      <c r="H1591">
        <v>1</v>
      </c>
      <c r="I1591" t="s">
        <v>593</v>
      </c>
      <c r="J1591">
        <v>30304011506</v>
      </c>
      <c r="K1591" t="s">
        <v>1848</v>
      </c>
      <c r="L1591">
        <v>305000</v>
      </c>
      <c r="M1591" t="s">
        <v>1828</v>
      </c>
      <c r="O1591" s="66">
        <v>0</v>
      </c>
      <c r="P1591" s="66">
        <v>0</v>
      </c>
      <c r="Q1591" t="s">
        <v>434</v>
      </c>
      <c r="R1591" t="s">
        <v>455</v>
      </c>
      <c r="S1591" t="e">
        <f>VLOOKUP(B1591,中介结果明细表!$B$4:$E$6,8,FALSE)</f>
        <v>#N/A</v>
      </c>
    </row>
    <row r="1592" hidden="1" spans="1:19">
      <c r="A1592">
        <v>1235</v>
      </c>
      <c r="B1592" s="67">
        <v>35000000039</v>
      </c>
      <c r="C1592" t="s">
        <v>712</v>
      </c>
      <c r="D1592" t="s">
        <v>1850</v>
      </c>
      <c r="E1592" t="s">
        <v>1850</v>
      </c>
      <c r="F1592" t="s">
        <v>1774</v>
      </c>
      <c r="G1592" t="s">
        <v>1774</v>
      </c>
      <c r="H1592">
        <v>1</v>
      </c>
      <c r="I1592" t="s">
        <v>593</v>
      </c>
      <c r="J1592">
        <v>30304011506</v>
      </c>
      <c r="K1592" t="s">
        <v>1848</v>
      </c>
      <c r="L1592">
        <v>305000</v>
      </c>
      <c r="M1592" t="s">
        <v>1828</v>
      </c>
      <c r="O1592" s="66">
        <v>0</v>
      </c>
      <c r="P1592" s="66">
        <v>0</v>
      </c>
      <c r="Q1592" t="s">
        <v>434</v>
      </c>
      <c r="R1592" t="s">
        <v>455</v>
      </c>
      <c r="S1592" t="e">
        <f>VLOOKUP(B1592,中介结果明细表!$B$4:$E$6,8,FALSE)</f>
        <v>#N/A</v>
      </c>
    </row>
    <row r="1593" hidden="1" spans="1:19">
      <c r="A1593">
        <v>1235</v>
      </c>
      <c r="B1593" s="67">
        <v>35000000040</v>
      </c>
      <c r="C1593" t="s">
        <v>712</v>
      </c>
      <c r="D1593" t="s">
        <v>1851</v>
      </c>
      <c r="E1593" t="s">
        <v>1851</v>
      </c>
      <c r="F1593" t="s">
        <v>1774</v>
      </c>
      <c r="G1593" t="s">
        <v>1774</v>
      </c>
      <c r="H1593">
        <v>1</v>
      </c>
      <c r="I1593" t="s">
        <v>593</v>
      </c>
      <c r="J1593">
        <v>30304011506</v>
      </c>
      <c r="K1593" t="s">
        <v>1848</v>
      </c>
      <c r="L1593">
        <v>305000</v>
      </c>
      <c r="M1593" t="s">
        <v>1828</v>
      </c>
      <c r="O1593" s="66">
        <v>0</v>
      </c>
      <c r="P1593" s="66">
        <v>0</v>
      </c>
      <c r="Q1593" t="s">
        <v>434</v>
      </c>
      <c r="R1593" t="s">
        <v>435</v>
      </c>
      <c r="S1593" t="e">
        <f>VLOOKUP(B1593,中介结果明细表!$B$4:$E$6,8,FALSE)</f>
        <v>#N/A</v>
      </c>
    </row>
    <row r="1594" hidden="1" spans="1:19">
      <c r="A1594">
        <v>1235</v>
      </c>
      <c r="B1594" s="67">
        <v>35000000041</v>
      </c>
      <c r="C1594" t="s">
        <v>712</v>
      </c>
      <c r="D1594" t="s">
        <v>1851</v>
      </c>
      <c r="E1594" t="s">
        <v>1851</v>
      </c>
      <c r="F1594" t="s">
        <v>1774</v>
      </c>
      <c r="G1594" t="s">
        <v>1774</v>
      </c>
      <c r="H1594">
        <v>1</v>
      </c>
      <c r="I1594" t="s">
        <v>593</v>
      </c>
      <c r="J1594">
        <v>30304011506</v>
      </c>
      <c r="K1594" t="s">
        <v>1848</v>
      </c>
      <c r="L1594">
        <v>305000</v>
      </c>
      <c r="M1594" t="s">
        <v>1828</v>
      </c>
      <c r="O1594" s="66">
        <v>0</v>
      </c>
      <c r="P1594" s="66">
        <v>0</v>
      </c>
      <c r="Q1594" t="s">
        <v>434</v>
      </c>
      <c r="R1594" t="s">
        <v>478</v>
      </c>
      <c r="S1594" t="e">
        <f>VLOOKUP(B1594,中介结果明细表!$B$4:$E$6,8,FALSE)</f>
        <v>#N/A</v>
      </c>
    </row>
    <row r="1595" hidden="1" spans="1:19">
      <c r="A1595">
        <v>1235</v>
      </c>
      <c r="B1595" s="67">
        <v>35000000042</v>
      </c>
      <c r="C1595" t="s">
        <v>712</v>
      </c>
      <c r="D1595" t="s">
        <v>1852</v>
      </c>
      <c r="E1595" t="s">
        <v>1852</v>
      </c>
      <c r="F1595" t="s">
        <v>1774</v>
      </c>
      <c r="G1595" t="s">
        <v>1774</v>
      </c>
      <c r="H1595">
        <v>1</v>
      </c>
      <c r="I1595" t="s">
        <v>593</v>
      </c>
      <c r="J1595">
        <v>30304011506</v>
      </c>
      <c r="K1595" t="s">
        <v>1848</v>
      </c>
      <c r="L1595">
        <v>305000</v>
      </c>
      <c r="M1595" t="s">
        <v>1828</v>
      </c>
      <c r="O1595" s="66">
        <v>0</v>
      </c>
      <c r="P1595" s="66">
        <v>0</v>
      </c>
      <c r="Q1595" t="s">
        <v>434</v>
      </c>
      <c r="R1595" t="s">
        <v>455</v>
      </c>
      <c r="S1595" t="e">
        <f>VLOOKUP(B1595,中介结果明细表!$B$4:$E$6,8,FALSE)</f>
        <v>#N/A</v>
      </c>
    </row>
    <row r="1596" hidden="1" spans="1:19">
      <c r="A1596">
        <v>1235</v>
      </c>
      <c r="B1596" s="67">
        <v>35000000043</v>
      </c>
      <c r="C1596" t="s">
        <v>712</v>
      </c>
      <c r="D1596" t="s">
        <v>1852</v>
      </c>
      <c r="E1596" t="s">
        <v>1852</v>
      </c>
      <c r="F1596" t="s">
        <v>1774</v>
      </c>
      <c r="G1596" t="s">
        <v>1774</v>
      </c>
      <c r="H1596">
        <v>1</v>
      </c>
      <c r="I1596" t="s">
        <v>593</v>
      </c>
      <c r="J1596">
        <v>30304011506</v>
      </c>
      <c r="K1596" t="s">
        <v>1848</v>
      </c>
      <c r="L1596">
        <v>305000</v>
      </c>
      <c r="M1596" t="s">
        <v>1828</v>
      </c>
      <c r="O1596" s="66">
        <v>0</v>
      </c>
      <c r="P1596" s="66">
        <v>0</v>
      </c>
      <c r="Q1596" t="s">
        <v>434</v>
      </c>
      <c r="R1596" t="s">
        <v>455</v>
      </c>
      <c r="S1596" t="e">
        <f>VLOOKUP(B1596,中介结果明细表!$B$4:$E$6,8,FALSE)</f>
        <v>#N/A</v>
      </c>
    </row>
    <row r="1597" hidden="1" spans="1:19">
      <c r="A1597">
        <v>1235</v>
      </c>
      <c r="B1597" s="67">
        <v>35000000044</v>
      </c>
      <c r="C1597" t="s">
        <v>712</v>
      </c>
      <c r="D1597" t="s">
        <v>1852</v>
      </c>
      <c r="E1597" t="s">
        <v>1852</v>
      </c>
      <c r="F1597" t="s">
        <v>1774</v>
      </c>
      <c r="G1597" t="s">
        <v>1774</v>
      </c>
      <c r="H1597">
        <v>1</v>
      </c>
      <c r="I1597" t="s">
        <v>593</v>
      </c>
      <c r="J1597">
        <v>30304011506</v>
      </c>
      <c r="K1597" t="s">
        <v>1848</v>
      </c>
      <c r="L1597">
        <v>305000</v>
      </c>
      <c r="M1597" t="s">
        <v>1828</v>
      </c>
      <c r="O1597" s="66">
        <v>0</v>
      </c>
      <c r="P1597" s="66">
        <v>0</v>
      </c>
      <c r="Q1597" t="s">
        <v>434</v>
      </c>
      <c r="R1597" t="s">
        <v>455</v>
      </c>
      <c r="S1597" t="e">
        <f>VLOOKUP(B1597,中介结果明细表!$B$4:$E$6,8,FALSE)</f>
        <v>#N/A</v>
      </c>
    </row>
    <row r="1598" hidden="1" spans="1:19">
      <c r="A1598">
        <v>1235</v>
      </c>
      <c r="B1598" s="67">
        <v>35000000045</v>
      </c>
      <c r="C1598" t="s">
        <v>712</v>
      </c>
      <c r="D1598" t="s">
        <v>1847</v>
      </c>
      <c r="E1598" t="s">
        <v>1847</v>
      </c>
      <c r="F1598" t="s">
        <v>1774</v>
      </c>
      <c r="G1598" t="s">
        <v>1774</v>
      </c>
      <c r="H1598">
        <v>1</v>
      </c>
      <c r="I1598" t="s">
        <v>593</v>
      </c>
      <c r="J1598">
        <v>30304011506</v>
      </c>
      <c r="K1598" t="s">
        <v>1848</v>
      </c>
      <c r="L1598">
        <v>305000</v>
      </c>
      <c r="M1598" t="s">
        <v>1828</v>
      </c>
      <c r="O1598" s="66">
        <v>0</v>
      </c>
      <c r="P1598" s="66">
        <v>0</v>
      </c>
      <c r="Q1598" t="s">
        <v>434</v>
      </c>
      <c r="R1598" t="s">
        <v>455</v>
      </c>
      <c r="S1598" t="e">
        <f>VLOOKUP(B1598,中介结果明细表!$B$4:$E$6,8,FALSE)</f>
        <v>#N/A</v>
      </c>
    </row>
    <row r="1599" hidden="1" spans="1:19">
      <c r="A1599">
        <v>1235</v>
      </c>
      <c r="B1599" s="67">
        <v>35000000046</v>
      </c>
      <c r="C1599" t="s">
        <v>712</v>
      </c>
      <c r="D1599" t="s">
        <v>1847</v>
      </c>
      <c r="E1599" t="s">
        <v>1847</v>
      </c>
      <c r="F1599" t="s">
        <v>1774</v>
      </c>
      <c r="G1599" t="s">
        <v>1774</v>
      </c>
      <c r="H1599">
        <v>1</v>
      </c>
      <c r="I1599" t="s">
        <v>593</v>
      </c>
      <c r="J1599">
        <v>30304011506</v>
      </c>
      <c r="K1599" t="s">
        <v>1848</v>
      </c>
      <c r="L1599">
        <v>305000</v>
      </c>
      <c r="M1599" t="s">
        <v>1828</v>
      </c>
      <c r="O1599" s="66">
        <v>0</v>
      </c>
      <c r="P1599" s="66">
        <v>0</v>
      </c>
      <c r="Q1599" t="s">
        <v>434</v>
      </c>
      <c r="R1599" t="s">
        <v>464</v>
      </c>
      <c r="S1599" t="e">
        <f>VLOOKUP(B1599,中介结果明细表!$B$4:$E$6,8,FALSE)</f>
        <v>#N/A</v>
      </c>
    </row>
    <row r="1600" hidden="1" spans="1:19">
      <c r="A1600">
        <v>1235</v>
      </c>
      <c r="B1600" s="67">
        <v>35000000047</v>
      </c>
      <c r="C1600" t="s">
        <v>712</v>
      </c>
      <c r="D1600" t="s">
        <v>1847</v>
      </c>
      <c r="E1600" t="s">
        <v>1847</v>
      </c>
      <c r="F1600" t="s">
        <v>1774</v>
      </c>
      <c r="G1600" t="s">
        <v>1774</v>
      </c>
      <c r="H1600">
        <v>1</v>
      </c>
      <c r="I1600" t="s">
        <v>593</v>
      </c>
      <c r="J1600">
        <v>30304011506</v>
      </c>
      <c r="K1600" t="s">
        <v>1848</v>
      </c>
      <c r="L1600">
        <v>305000</v>
      </c>
      <c r="M1600" t="s">
        <v>1828</v>
      </c>
      <c r="O1600" s="66">
        <v>0</v>
      </c>
      <c r="P1600" s="66">
        <v>0</v>
      </c>
      <c r="Q1600" t="s">
        <v>434</v>
      </c>
      <c r="R1600" t="s">
        <v>478</v>
      </c>
      <c r="S1600" t="e">
        <f>VLOOKUP(B1600,中介结果明细表!$B$4:$E$6,8,FALSE)</f>
        <v>#N/A</v>
      </c>
    </row>
    <row r="1601" hidden="1" spans="1:19">
      <c r="A1601">
        <v>1235</v>
      </c>
      <c r="B1601" s="67">
        <v>35000000048</v>
      </c>
      <c r="C1601" t="s">
        <v>712</v>
      </c>
      <c r="D1601" t="s">
        <v>1847</v>
      </c>
      <c r="E1601" t="s">
        <v>1847</v>
      </c>
      <c r="F1601" t="s">
        <v>1774</v>
      </c>
      <c r="G1601" t="s">
        <v>1774</v>
      </c>
      <c r="H1601">
        <v>1</v>
      </c>
      <c r="I1601" t="s">
        <v>593</v>
      </c>
      <c r="J1601">
        <v>30304011506</v>
      </c>
      <c r="K1601" t="s">
        <v>1848</v>
      </c>
      <c r="L1601">
        <v>305000</v>
      </c>
      <c r="M1601" t="s">
        <v>1828</v>
      </c>
      <c r="O1601" s="66">
        <v>0</v>
      </c>
      <c r="P1601" s="66">
        <v>0</v>
      </c>
      <c r="Q1601" t="s">
        <v>434</v>
      </c>
      <c r="R1601" t="s">
        <v>464</v>
      </c>
      <c r="S1601" t="e">
        <f>VLOOKUP(B1601,中介结果明细表!$B$4:$E$6,8,FALSE)</f>
        <v>#N/A</v>
      </c>
    </row>
    <row r="1602" hidden="1" spans="1:19">
      <c r="A1602">
        <v>1235</v>
      </c>
      <c r="B1602" s="67">
        <v>35000000049</v>
      </c>
      <c r="C1602" t="s">
        <v>712</v>
      </c>
      <c r="D1602" t="s">
        <v>1847</v>
      </c>
      <c r="E1602" t="s">
        <v>1847</v>
      </c>
      <c r="F1602" t="s">
        <v>1774</v>
      </c>
      <c r="G1602" t="s">
        <v>1774</v>
      </c>
      <c r="H1602">
        <v>1</v>
      </c>
      <c r="I1602" t="s">
        <v>593</v>
      </c>
      <c r="J1602">
        <v>30304011506</v>
      </c>
      <c r="K1602" t="s">
        <v>1848</v>
      </c>
      <c r="L1602">
        <v>305000</v>
      </c>
      <c r="M1602" t="s">
        <v>1828</v>
      </c>
      <c r="O1602" s="66">
        <v>0</v>
      </c>
      <c r="P1602" s="66">
        <v>0</v>
      </c>
      <c r="Q1602" t="s">
        <v>434</v>
      </c>
      <c r="R1602" t="s">
        <v>455</v>
      </c>
      <c r="S1602" t="e">
        <f>VLOOKUP(B1602,中介结果明细表!$B$4:$E$6,8,FALSE)</f>
        <v>#N/A</v>
      </c>
    </row>
    <row r="1603" hidden="1" spans="1:19">
      <c r="A1603">
        <v>1235</v>
      </c>
      <c r="B1603" s="67">
        <v>35000000050</v>
      </c>
      <c r="C1603" t="s">
        <v>712</v>
      </c>
      <c r="D1603" t="s">
        <v>1853</v>
      </c>
      <c r="E1603" t="s">
        <v>1853</v>
      </c>
      <c r="F1603" t="s">
        <v>1774</v>
      </c>
      <c r="G1603" t="s">
        <v>1774</v>
      </c>
      <c r="H1603">
        <v>1</v>
      </c>
      <c r="I1603" t="s">
        <v>593</v>
      </c>
      <c r="J1603">
        <v>30304011506</v>
      </c>
      <c r="K1603" t="s">
        <v>1848</v>
      </c>
      <c r="L1603">
        <v>305000</v>
      </c>
      <c r="M1603" t="s">
        <v>1828</v>
      </c>
      <c r="O1603" s="66">
        <v>0</v>
      </c>
      <c r="P1603" s="66">
        <v>0</v>
      </c>
      <c r="Q1603" t="s">
        <v>434</v>
      </c>
      <c r="R1603" t="s">
        <v>455</v>
      </c>
      <c r="S1603" t="e">
        <f>VLOOKUP(B1603,中介结果明细表!$B$4:$E$6,8,FALSE)</f>
        <v>#N/A</v>
      </c>
    </row>
    <row r="1604" hidden="1" spans="1:19">
      <c r="A1604">
        <v>1235</v>
      </c>
      <c r="B1604" s="67">
        <v>35000000051</v>
      </c>
      <c r="C1604" t="s">
        <v>712</v>
      </c>
      <c r="D1604" t="s">
        <v>1853</v>
      </c>
      <c r="E1604" t="s">
        <v>1853</v>
      </c>
      <c r="F1604" t="s">
        <v>1774</v>
      </c>
      <c r="G1604" t="s">
        <v>1774</v>
      </c>
      <c r="H1604">
        <v>1</v>
      </c>
      <c r="I1604" t="s">
        <v>593</v>
      </c>
      <c r="J1604">
        <v>30304011506</v>
      </c>
      <c r="K1604" t="s">
        <v>1848</v>
      </c>
      <c r="L1604">
        <v>305000</v>
      </c>
      <c r="M1604" t="s">
        <v>1828</v>
      </c>
      <c r="O1604" s="66">
        <v>0</v>
      </c>
      <c r="P1604" s="66">
        <v>0</v>
      </c>
      <c r="Q1604" t="s">
        <v>434</v>
      </c>
      <c r="R1604" t="s">
        <v>455</v>
      </c>
      <c r="S1604" t="e">
        <f>VLOOKUP(B1604,中介结果明细表!$B$4:$E$6,8,FALSE)</f>
        <v>#N/A</v>
      </c>
    </row>
    <row r="1605" hidden="1" spans="1:19">
      <c r="A1605">
        <v>1235</v>
      </c>
      <c r="B1605" s="67">
        <v>35000000052</v>
      </c>
      <c r="C1605" t="s">
        <v>1854</v>
      </c>
      <c r="D1605" t="s">
        <v>1855</v>
      </c>
      <c r="E1605" t="s">
        <v>1855</v>
      </c>
      <c r="F1605" t="s">
        <v>1777</v>
      </c>
      <c r="G1605" t="s">
        <v>1777</v>
      </c>
      <c r="H1605">
        <v>1</v>
      </c>
      <c r="I1605" t="s">
        <v>593</v>
      </c>
      <c r="J1605">
        <v>30323091807</v>
      </c>
      <c r="K1605" t="s">
        <v>1856</v>
      </c>
      <c r="L1605">
        <v>305000</v>
      </c>
      <c r="M1605" t="s">
        <v>1828</v>
      </c>
      <c r="O1605" s="66">
        <v>0</v>
      </c>
      <c r="P1605" s="66">
        <v>0</v>
      </c>
      <c r="Q1605" t="s">
        <v>434</v>
      </c>
      <c r="R1605" t="s">
        <v>609</v>
      </c>
      <c r="S1605" t="e">
        <f>VLOOKUP(B1605,中介结果明细表!$B$4:$E$6,8,FALSE)</f>
        <v>#N/A</v>
      </c>
    </row>
    <row r="1606" hidden="1" spans="1:19">
      <c r="A1606">
        <v>1235</v>
      </c>
      <c r="B1606" s="67">
        <v>35000000053</v>
      </c>
      <c r="C1606" t="s">
        <v>1854</v>
      </c>
      <c r="D1606" t="s">
        <v>1855</v>
      </c>
      <c r="E1606" t="s">
        <v>1855</v>
      </c>
      <c r="F1606" t="s">
        <v>1777</v>
      </c>
      <c r="G1606" t="s">
        <v>1777</v>
      </c>
      <c r="H1606">
        <v>1</v>
      </c>
      <c r="I1606" t="s">
        <v>593</v>
      </c>
      <c r="J1606">
        <v>30323091807</v>
      </c>
      <c r="K1606" t="s">
        <v>1856</v>
      </c>
      <c r="L1606">
        <v>305000</v>
      </c>
      <c r="M1606" t="s">
        <v>1828</v>
      </c>
      <c r="O1606" s="66">
        <v>3982.3</v>
      </c>
      <c r="P1606" s="66">
        <v>3683.39</v>
      </c>
      <c r="Q1606" t="s">
        <v>414</v>
      </c>
      <c r="R1606" t="s">
        <v>482</v>
      </c>
      <c r="S1606" t="e">
        <f>VLOOKUP(B1606,中介结果明细表!$B$4:$E$6,8,FALSE)</f>
        <v>#N/A</v>
      </c>
    </row>
    <row r="1607" hidden="1" spans="1:19">
      <c r="A1607">
        <v>1235</v>
      </c>
      <c r="B1607" s="67">
        <v>35000000054</v>
      </c>
      <c r="C1607" t="s">
        <v>1854</v>
      </c>
      <c r="D1607" t="s">
        <v>1855</v>
      </c>
      <c r="E1607" t="s">
        <v>1855</v>
      </c>
      <c r="F1607" t="s">
        <v>1777</v>
      </c>
      <c r="G1607" t="s">
        <v>1777</v>
      </c>
      <c r="H1607">
        <v>1</v>
      </c>
      <c r="I1607" t="s">
        <v>593</v>
      </c>
      <c r="J1607">
        <v>30323091807</v>
      </c>
      <c r="K1607" t="s">
        <v>1856</v>
      </c>
      <c r="L1607">
        <v>305000</v>
      </c>
      <c r="M1607" t="s">
        <v>1828</v>
      </c>
      <c r="O1607" s="66">
        <v>3982.3</v>
      </c>
      <c r="P1607" s="66">
        <v>3683.39</v>
      </c>
      <c r="Q1607" t="s">
        <v>414</v>
      </c>
      <c r="R1607" t="s">
        <v>859</v>
      </c>
      <c r="S1607" t="e">
        <f>VLOOKUP(B1607,中介结果明细表!$B$4:$E$6,8,FALSE)</f>
        <v>#N/A</v>
      </c>
    </row>
    <row r="1608" hidden="1" spans="1:19">
      <c r="A1608">
        <v>1235</v>
      </c>
      <c r="B1608" s="67">
        <v>35000000055</v>
      </c>
      <c r="C1608" t="s">
        <v>1836</v>
      </c>
      <c r="D1608" t="s">
        <v>1837</v>
      </c>
      <c r="E1608" t="s">
        <v>1837</v>
      </c>
      <c r="F1608" t="s">
        <v>542</v>
      </c>
      <c r="G1608" t="s">
        <v>528</v>
      </c>
      <c r="H1608">
        <v>1</v>
      </c>
      <c r="I1608" t="s">
        <v>443</v>
      </c>
      <c r="J1608">
        <v>30306621599</v>
      </c>
      <c r="K1608" t="s">
        <v>1838</v>
      </c>
      <c r="L1608">
        <v>305000</v>
      </c>
      <c r="M1608" t="s">
        <v>1828</v>
      </c>
      <c r="O1608" s="66">
        <v>34531.34</v>
      </c>
      <c r="P1608" s="66">
        <v>27553.13</v>
      </c>
      <c r="Q1608" t="s">
        <v>414</v>
      </c>
      <c r="R1608" t="s">
        <v>550</v>
      </c>
      <c r="S1608" t="e">
        <f>VLOOKUP(B1608,中介结果明细表!$B$4:$E$6,8,FALSE)</f>
        <v>#N/A</v>
      </c>
    </row>
    <row r="1609" hidden="1" spans="1:19">
      <c r="A1609">
        <v>1235</v>
      </c>
      <c r="B1609" s="67">
        <v>35000000056</v>
      </c>
      <c r="C1609" t="s">
        <v>712</v>
      </c>
      <c r="D1609" t="s">
        <v>1849</v>
      </c>
      <c r="E1609" t="s">
        <v>1849</v>
      </c>
      <c r="F1609" t="s">
        <v>542</v>
      </c>
      <c r="G1609" t="s">
        <v>1774</v>
      </c>
      <c r="H1609">
        <v>1</v>
      </c>
      <c r="I1609" t="s">
        <v>593</v>
      </c>
      <c r="J1609">
        <v>30304011506</v>
      </c>
      <c r="K1609" t="s">
        <v>1848</v>
      </c>
      <c r="L1609">
        <v>305000</v>
      </c>
      <c r="M1609" t="s">
        <v>1828</v>
      </c>
      <c r="O1609" s="66">
        <v>44312</v>
      </c>
      <c r="P1609" s="66">
        <v>40985.96</v>
      </c>
      <c r="Q1609" t="s">
        <v>414</v>
      </c>
      <c r="R1609" t="s">
        <v>544</v>
      </c>
      <c r="S1609" t="e">
        <f>VLOOKUP(B1609,中介结果明细表!$B$4:$E$6,8,FALSE)</f>
        <v>#N/A</v>
      </c>
    </row>
    <row r="1610" hidden="1" spans="1:19">
      <c r="A1610">
        <v>1235</v>
      </c>
      <c r="B1610" s="67">
        <v>35000000057</v>
      </c>
      <c r="C1610" t="s">
        <v>712</v>
      </c>
      <c r="D1610" t="s">
        <v>1852</v>
      </c>
      <c r="E1610" t="s">
        <v>1852</v>
      </c>
      <c r="F1610" t="s">
        <v>542</v>
      </c>
      <c r="G1610" t="s">
        <v>1774</v>
      </c>
      <c r="H1610">
        <v>1</v>
      </c>
      <c r="I1610" t="s">
        <v>593</v>
      </c>
      <c r="J1610">
        <v>30304011506</v>
      </c>
      <c r="K1610" t="s">
        <v>1848</v>
      </c>
      <c r="L1610">
        <v>305000</v>
      </c>
      <c r="M1610" t="s">
        <v>1828</v>
      </c>
      <c r="O1610" s="66">
        <v>29887</v>
      </c>
      <c r="P1610" s="66">
        <v>27643.69</v>
      </c>
      <c r="Q1610" t="s">
        <v>414</v>
      </c>
      <c r="R1610" t="s">
        <v>544</v>
      </c>
      <c r="S1610" t="e">
        <f>VLOOKUP(B1610,中介结果明细表!$B$4:$E$6,8,FALSE)</f>
        <v>#N/A</v>
      </c>
    </row>
    <row r="1611" hidden="1" spans="1:19">
      <c r="A1611">
        <v>1235</v>
      </c>
      <c r="B1611" s="67">
        <v>35000000058</v>
      </c>
      <c r="C1611" t="s">
        <v>712</v>
      </c>
      <c r="D1611" t="s">
        <v>1849</v>
      </c>
      <c r="E1611" t="s">
        <v>1849</v>
      </c>
      <c r="F1611" t="s">
        <v>542</v>
      </c>
      <c r="G1611" t="s">
        <v>1774</v>
      </c>
      <c r="H1611">
        <v>1</v>
      </c>
      <c r="I1611" t="s">
        <v>593</v>
      </c>
      <c r="J1611">
        <v>30304011506</v>
      </c>
      <c r="K1611" t="s">
        <v>1848</v>
      </c>
      <c r="L1611">
        <v>305000</v>
      </c>
      <c r="M1611" t="s">
        <v>1828</v>
      </c>
      <c r="O1611" s="66">
        <v>44312</v>
      </c>
      <c r="P1611" s="66">
        <v>40985.96</v>
      </c>
      <c r="Q1611" t="s">
        <v>414</v>
      </c>
      <c r="R1611" t="s">
        <v>543</v>
      </c>
      <c r="S1611" t="e">
        <f>VLOOKUP(B1611,中介结果明细表!$B$4:$E$6,8,FALSE)</f>
        <v>#N/A</v>
      </c>
    </row>
    <row r="1612" hidden="1" spans="1:19">
      <c r="A1612">
        <v>1235</v>
      </c>
      <c r="B1612" s="67">
        <v>35000000059</v>
      </c>
      <c r="C1612" t="s">
        <v>712</v>
      </c>
      <c r="D1612" t="s">
        <v>1851</v>
      </c>
      <c r="E1612" t="s">
        <v>1851</v>
      </c>
      <c r="F1612" t="s">
        <v>542</v>
      </c>
      <c r="G1612" t="s">
        <v>1774</v>
      </c>
      <c r="H1612">
        <v>1</v>
      </c>
      <c r="I1612" t="s">
        <v>593</v>
      </c>
      <c r="J1612">
        <v>30304011506</v>
      </c>
      <c r="K1612" t="s">
        <v>1848</v>
      </c>
      <c r="L1612">
        <v>305000</v>
      </c>
      <c r="M1612" t="s">
        <v>1828</v>
      </c>
      <c r="O1612" s="66">
        <v>58925</v>
      </c>
      <c r="P1612" s="66">
        <v>54502.11</v>
      </c>
      <c r="Q1612" t="s">
        <v>414</v>
      </c>
      <c r="R1612" t="s">
        <v>545</v>
      </c>
      <c r="S1612" t="e">
        <f>VLOOKUP(B1612,中介结果明细表!$B$4:$E$6,8,FALSE)</f>
        <v>#N/A</v>
      </c>
    </row>
    <row r="1613" hidden="1" spans="1:19">
      <c r="A1613">
        <v>1235</v>
      </c>
      <c r="B1613" s="67">
        <v>35000000060</v>
      </c>
      <c r="C1613" t="s">
        <v>1842</v>
      </c>
      <c r="D1613" t="s">
        <v>1857</v>
      </c>
      <c r="E1613" t="s">
        <v>1857</v>
      </c>
      <c r="F1613" t="s">
        <v>542</v>
      </c>
      <c r="G1613" t="s">
        <v>894</v>
      </c>
      <c r="H1613">
        <v>1</v>
      </c>
      <c r="I1613" t="s">
        <v>443</v>
      </c>
      <c r="J1613">
        <v>30306221619</v>
      </c>
      <c r="K1613" t="s">
        <v>1844</v>
      </c>
      <c r="L1613">
        <v>305000</v>
      </c>
      <c r="M1613" t="s">
        <v>1828</v>
      </c>
      <c r="O1613" s="66">
        <v>4391</v>
      </c>
      <c r="P1613" s="66">
        <v>3529.01</v>
      </c>
      <c r="Q1613" t="s">
        <v>414</v>
      </c>
      <c r="R1613" t="s">
        <v>933</v>
      </c>
      <c r="S1613" t="e">
        <f>VLOOKUP(B1613,中介结果明细表!$B$4:$E$6,8,FALSE)</f>
        <v>#N/A</v>
      </c>
    </row>
    <row r="1614" hidden="1" spans="1:19">
      <c r="A1614">
        <v>1235</v>
      </c>
      <c r="B1614" s="67">
        <v>35000000061</v>
      </c>
      <c r="C1614" t="s">
        <v>712</v>
      </c>
      <c r="D1614" t="s">
        <v>1858</v>
      </c>
      <c r="E1614" t="s">
        <v>1858</v>
      </c>
      <c r="F1614" t="s">
        <v>542</v>
      </c>
      <c r="G1614" t="s">
        <v>524</v>
      </c>
      <c r="H1614">
        <v>1</v>
      </c>
      <c r="I1614" t="s">
        <v>593</v>
      </c>
      <c r="J1614">
        <v>30304011506</v>
      </c>
      <c r="K1614" t="s">
        <v>1833</v>
      </c>
      <c r="L1614">
        <v>305000</v>
      </c>
      <c r="M1614" t="s">
        <v>1828</v>
      </c>
      <c r="O1614" s="66">
        <v>31914</v>
      </c>
      <c r="P1614" s="66">
        <v>24911.92</v>
      </c>
      <c r="Q1614" t="s">
        <v>414</v>
      </c>
      <c r="R1614" t="s">
        <v>544</v>
      </c>
      <c r="S1614" t="e">
        <f>VLOOKUP(B1614,中介结果明细表!$B$4:$E$6,8,FALSE)</f>
        <v>#N/A</v>
      </c>
    </row>
    <row r="1615" hidden="1" spans="1:19">
      <c r="A1615">
        <v>1235</v>
      </c>
      <c r="B1615" s="67">
        <v>35000000062</v>
      </c>
      <c r="C1615" t="s">
        <v>1829</v>
      </c>
      <c r="D1615" t="s">
        <v>1830</v>
      </c>
      <c r="E1615" t="s">
        <v>1830</v>
      </c>
      <c r="F1615" t="s">
        <v>542</v>
      </c>
      <c r="G1615" t="s">
        <v>835</v>
      </c>
      <c r="H1615">
        <v>1</v>
      </c>
      <c r="I1615" t="s">
        <v>593</v>
      </c>
      <c r="J1615">
        <v>30323091807</v>
      </c>
      <c r="K1615" t="s">
        <v>1831</v>
      </c>
      <c r="L1615">
        <v>305000</v>
      </c>
      <c r="M1615" t="s">
        <v>1828</v>
      </c>
      <c r="O1615" s="66">
        <v>82607</v>
      </c>
      <c r="P1615" s="66">
        <v>59236.09</v>
      </c>
      <c r="Q1615" t="s">
        <v>414</v>
      </c>
      <c r="R1615" t="s">
        <v>544</v>
      </c>
      <c r="S1615" t="e">
        <f>VLOOKUP(B1615,中介结果明细表!$B$4:$E$6,8,FALSE)</f>
        <v>#N/A</v>
      </c>
    </row>
    <row r="1616" hidden="1" spans="1:19">
      <c r="A1616">
        <v>1235</v>
      </c>
      <c r="B1616" s="67">
        <v>35000000063</v>
      </c>
      <c r="C1616" t="s">
        <v>1839</v>
      </c>
      <c r="D1616" t="s">
        <v>1840</v>
      </c>
      <c r="E1616" t="s">
        <v>1840</v>
      </c>
      <c r="F1616" t="s">
        <v>542</v>
      </c>
      <c r="G1616" t="s">
        <v>1841</v>
      </c>
      <c r="H1616">
        <v>1</v>
      </c>
      <c r="I1616" t="s">
        <v>443</v>
      </c>
      <c r="J1616">
        <v>30304011604</v>
      </c>
      <c r="K1616" t="s">
        <v>1705</v>
      </c>
      <c r="L1616">
        <v>305000</v>
      </c>
      <c r="M1616" t="s">
        <v>1828</v>
      </c>
      <c r="O1616" s="66">
        <v>17311</v>
      </c>
      <c r="P1616" s="66">
        <v>13912.69</v>
      </c>
      <c r="Q1616" t="s">
        <v>414</v>
      </c>
      <c r="R1616" t="s">
        <v>548</v>
      </c>
      <c r="S1616" t="e">
        <f>VLOOKUP(B1616,中介结果明细表!$B$4:$E$6,8,FALSE)</f>
        <v>#N/A</v>
      </c>
    </row>
    <row r="1617" hidden="1" spans="1:19">
      <c r="A1617">
        <v>1235</v>
      </c>
      <c r="B1617" s="67">
        <v>35000000064</v>
      </c>
      <c r="C1617" t="s">
        <v>712</v>
      </c>
      <c r="D1617" t="s">
        <v>1853</v>
      </c>
      <c r="E1617" t="s">
        <v>1853</v>
      </c>
      <c r="F1617" t="s">
        <v>542</v>
      </c>
      <c r="G1617" t="s">
        <v>1774</v>
      </c>
      <c r="H1617">
        <v>1</v>
      </c>
      <c r="I1617" t="s">
        <v>593</v>
      </c>
      <c r="J1617">
        <v>30304011506</v>
      </c>
      <c r="K1617" t="s">
        <v>1848</v>
      </c>
      <c r="L1617">
        <v>305000</v>
      </c>
      <c r="M1617" t="s">
        <v>1828</v>
      </c>
      <c r="O1617" s="66">
        <v>11677</v>
      </c>
      <c r="P1617" s="66">
        <v>10800.53</v>
      </c>
      <c r="Q1617" t="s">
        <v>414</v>
      </c>
      <c r="R1617" t="s">
        <v>544</v>
      </c>
      <c r="S1617" t="e">
        <f>VLOOKUP(B1617,中介结果明细表!$B$4:$E$6,8,FALSE)</f>
        <v>#N/A</v>
      </c>
    </row>
    <row r="1618" hidden="1" spans="1:19">
      <c r="A1618">
        <v>1235</v>
      </c>
      <c r="B1618" s="67">
        <v>35000000065</v>
      </c>
      <c r="C1618" t="s">
        <v>712</v>
      </c>
      <c r="D1618" t="s">
        <v>1852</v>
      </c>
      <c r="E1618" t="s">
        <v>1852</v>
      </c>
      <c r="F1618" t="s">
        <v>542</v>
      </c>
      <c r="G1618" t="s">
        <v>1774</v>
      </c>
      <c r="H1618">
        <v>1</v>
      </c>
      <c r="I1618" t="s">
        <v>593</v>
      </c>
      <c r="J1618">
        <v>30304011506</v>
      </c>
      <c r="K1618" t="s">
        <v>1848</v>
      </c>
      <c r="L1618">
        <v>305000</v>
      </c>
      <c r="M1618" t="s">
        <v>1828</v>
      </c>
      <c r="O1618" s="66">
        <v>29887</v>
      </c>
      <c r="P1618" s="66">
        <v>27643.69</v>
      </c>
      <c r="Q1618" t="s">
        <v>414</v>
      </c>
      <c r="R1618" t="s">
        <v>544</v>
      </c>
      <c r="S1618" t="e">
        <f>VLOOKUP(B1618,中介结果明细表!$B$4:$E$6,8,FALSE)</f>
        <v>#N/A</v>
      </c>
    </row>
    <row r="1619" hidden="1" spans="1:19">
      <c r="A1619">
        <v>1235</v>
      </c>
      <c r="B1619" s="67">
        <v>35000000066</v>
      </c>
      <c r="C1619" t="s">
        <v>712</v>
      </c>
      <c r="D1619" t="s">
        <v>1847</v>
      </c>
      <c r="E1619" t="s">
        <v>1847</v>
      </c>
      <c r="F1619" t="s">
        <v>542</v>
      </c>
      <c r="G1619" t="s">
        <v>1774</v>
      </c>
      <c r="H1619">
        <v>1</v>
      </c>
      <c r="I1619" t="s">
        <v>593</v>
      </c>
      <c r="J1619">
        <v>30304011506</v>
      </c>
      <c r="K1619" t="s">
        <v>1848</v>
      </c>
      <c r="L1619">
        <v>305000</v>
      </c>
      <c r="M1619" t="s">
        <v>1828</v>
      </c>
      <c r="O1619" s="66">
        <v>34811</v>
      </c>
      <c r="P1619" s="66">
        <v>32198.1</v>
      </c>
      <c r="Q1619" t="s">
        <v>414</v>
      </c>
      <c r="R1619" t="s">
        <v>544</v>
      </c>
      <c r="S1619" t="e">
        <f>VLOOKUP(B1619,中介结果明细表!$B$4:$E$6,8,FALSE)</f>
        <v>#N/A</v>
      </c>
    </row>
    <row r="1620" hidden="1" spans="1:19">
      <c r="A1620">
        <v>1235</v>
      </c>
      <c r="B1620" s="67">
        <v>35000000067</v>
      </c>
      <c r="C1620" t="s">
        <v>712</v>
      </c>
      <c r="D1620" t="s">
        <v>1847</v>
      </c>
      <c r="E1620" t="s">
        <v>1847</v>
      </c>
      <c r="F1620" t="s">
        <v>542</v>
      </c>
      <c r="G1620" t="s">
        <v>1774</v>
      </c>
      <c r="H1620">
        <v>1</v>
      </c>
      <c r="I1620" t="s">
        <v>593</v>
      </c>
      <c r="J1620">
        <v>30304011506</v>
      </c>
      <c r="K1620" t="s">
        <v>1848</v>
      </c>
      <c r="L1620">
        <v>305000</v>
      </c>
      <c r="M1620" t="s">
        <v>1828</v>
      </c>
      <c r="O1620" s="66">
        <v>34811</v>
      </c>
      <c r="P1620" s="66">
        <v>32198.1</v>
      </c>
      <c r="Q1620" t="s">
        <v>414</v>
      </c>
      <c r="R1620" t="s">
        <v>550</v>
      </c>
      <c r="S1620" t="e">
        <f>VLOOKUP(B1620,中介结果明细表!$B$4:$E$6,8,FALSE)</f>
        <v>#N/A</v>
      </c>
    </row>
    <row r="1621" hidden="1" spans="1:19">
      <c r="A1621">
        <v>1235</v>
      </c>
      <c r="B1621" s="67">
        <v>35000000068</v>
      </c>
      <c r="C1621" t="s">
        <v>1842</v>
      </c>
      <c r="D1621" t="s">
        <v>1857</v>
      </c>
      <c r="E1621" t="s">
        <v>1857</v>
      </c>
      <c r="F1621" t="s">
        <v>542</v>
      </c>
      <c r="G1621" t="s">
        <v>894</v>
      </c>
      <c r="H1621">
        <v>1</v>
      </c>
      <c r="I1621" t="s">
        <v>443</v>
      </c>
      <c r="J1621">
        <v>30306221619</v>
      </c>
      <c r="K1621" t="s">
        <v>1844</v>
      </c>
      <c r="L1621">
        <v>305000</v>
      </c>
      <c r="M1621" t="s">
        <v>1828</v>
      </c>
      <c r="O1621" s="66">
        <v>4391</v>
      </c>
      <c r="P1621" s="66">
        <v>3529.01</v>
      </c>
      <c r="Q1621" t="s">
        <v>414</v>
      </c>
      <c r="R1621" t="s">
        <v>933</v>
      </c>
      <c r="S1621" t="e">
        <f>VLOOKUP(B1621,中介结果明细表!$B$4:$E$6,8,FALSE)</f>
        <v>#N/A</v>
      </c>
    </row>
    <row r="1622" hidden="1" spans="1:19">
      <c r="A1622">
        <v>1235</v>
      </c>
      <c r="B1622" s="67">
        <v>35000000069</v>
      </c>
      <c r="C1622" t="s">
        <v>1839</v>
      </c>
      <c r="D1622" t="s">
        <v>1840</v>
      </c>
      <c r="E1622" t="s">
        <v>1840</v>
      </c>
      <c r="F1622" t="s">
        <v>542</v>
      </c>
      <c r="G1622" t="s">
        <v>1841</v>
      </c>
      <c r="H1622">
        <v>1</v>
      </c>
      <c r="I1622" t="s">
        <v>443</v>
      </c>
      <c r="J1622">
        <v>30304011604</v>
      </c>
      <c r="K1622" t="s">
        <v>1705</v>
      </c>
      <c r="L1622">
        <v>305000</v>
      </c>
      <c r="M1622" t="s">
        <v>1828</v>
      </c>
      <c r="O1622" s="66">
        <v>17311</v>
      </c>
      <c r="P1622" s="66">
        <v>13912.69</v>
      </c>
      <c r="Q1622" t="s">
        <v>414</v>
      </c>
      <c r="R1622" t="s">
        <v>548</v>
      </c>
      <c r="S1622" t="e">
        <f>VLOOKUP(B1622,中介结果明细表!$B$4:$E$6,8,FALSE)</f>
        <v>#N/A</v>
      </c>
    </row>
    <row r="1623" hidden="1" spans="1:19">
      <c r="A1623">
        <v>1235</v>
      </c>
      <c r="B1623" s="67">
        <v>35000000070</v>
      </c>
      <c r="C1623" t="s">
        <v>712</v>
      </c>
      <c r="D1623" t="s">
        <v>1853</v>
      </c>
      <c r="E1623" t="s">
        <v>1853</v>
      </c>
      <c r="F1623" t="s">
        <v>542</v>
      </c>
      <c r="G1623" t="s">
        <v>1774</v>
      </c>
      <c r="H1623">
        <v>1</v>
      </c>
      <c r="I1623" t="s">
        <v>593</v>
      </c>
      <c r="J1623">
        <v>30304011506</v>
      </c>
      <c r="K1623" t="s">
        <v>1848</v>
      </c>
      <c r="L1623">
        <v>305000</v>
      </c>
      <c r="M1623" t="s">
        <v>1828</v>
      </c>
      <c r="O1623" s="66">
        <v>11677</v>
      </c>
      <c r="P1623" s="66">
        <v>10800.53</v>
      </c>
      <c r="Q1623" t="s">
        <v>414</v>
      </c>
      <c r="R1623" t="s">
        <v>544</v>
      </c>
      <c r="S1623" t="e">
        <f>VLOOKUP(B1623,中介结果明细表!$B$4:$E$6,8,FALSE)</f>
        <v>#N/A</v>
      </c>
    </row>
    <row r="1624" hidden="1" spans="1:19">
      <c r="A1624">
        <v>1235</v>
      </c>
      <c r="B1624" s="67">
        <v>35000000071</v>
      </c>
      <c r="C1624" t="s">
        <v>712</v>
      </c>
      <c r="D1624" t="s">
        <v>1850</v>
      </c>
      <c r="E1624" t="s">
        <v>1850</v>
      </c>
      <c r="F1624" t="s">
        <v>542</v>
      </c>
      <c r="G1624" t="s">
        <v>1774</v>
      </c>
      <c r="H1624">
        <v>1</v>
      </c>
      <c r="I1624" t="s">
        <v>593</v>
      </c>
      <c r="J1624">
        <v>30304011506</v>
      </c>
      <c r="K1624" t="s">
        <v>1848</v>
      </c>
      <c r="L1624">
        <v>305000</v>
      </c>
      <c r="M1624" t="s">
        <v>1828</v>
      </c>
      <c r="O1624" s="66">
        <v>23380</v>
      </c>
      <c r="P1624" s="66">
        <v>21625.1</v>
      </c>
      <c r="Q1624" t="s">
        <v>414</v>
      </c>
      <c r="R1624" t="s">
        <v>544</v>
      </c>
      <c r="S1624" t="e">
        <f>VLOOKUP(B1624,中介结果明细表!$B$4:$E$6,8,FALSE)</f>
        <v>#N/A</v>
      </c>
    </row>
    <row r="1625" hidden="1" spans="1:19">
      <c r="A1625">
        <v>1235</v>
      </c>
      <c r="B1625" s="67">
        <v>35000000072</v>
      </c>
      <c r="C1625" t="s">
        <v>712</v>
      </c>
      <c r="D1625" t="s">
        <v>1847</v>
      </c>
      <c r="E1625" t="s">
        <v>1847</v>
      </c>
      <c r="F1625" t="s">
        <v>542</v>
      </c>
      <c r="G1625" t="s">
        <v>1774</v>
      </c>
      <c r="H1625">
        <v>1</v>
      </c>
      <c r="I1625" t="s">
        <v>593</v>
      </c>
      <c r="J1625">
        <v>30304011506</v>
      </c>
      <c r="K1625" t="s">
        <v>1848</v>
      </c>
      <c r="L1625">
        <v>305000</v>
      </c>
      <c r="M1625" t="s">
        <v>1828</v>
      </c>
      <c r="O1625" s="66">
        <v>34811</v>
      </c>
      <c r="P1625" s="66">
        <v>32198.1</v>
      </c>
      <c r="Q1625" t="s">
        <v>414</v>
      </c>
      <c r="R1625" t="s">
        <v>550</v>
      </c>
      <c r="S1625" t="e">
        <f>VLOOKUP(B1625,中介结果明细表!$B$4:$E$6,8,FALSE)</f>
        <v>#N/A</v>
      </c>
    </row>
    <row r="1626" hidden="1" spans="1:19">
      <c r="A1626">
        <v>1235</v>
      </c>
      <c r="B1626" s="67">
        <v>35000000073</v>
      </c>
      <c r="C1626" t="s">
        <v>1854</v>
      </c>
      <c r="D1626" t="s">
        <v>1855</v>
      </c>
      <c r="E1626" t="s">
        <v>1855</v>
      </c>
      <c r="F1626" t="s">
        <v>542</v>
      </c>
      <c r="G1626" t="s">
        <v>1777</v>
      </c>
      <c r="H1626">
        <v>1</v>
      </c>
      <c r="I1626" t="s">
        <v>593</v>
      </c>
      <c r="J1626">
        <v>30323091807</v>
      </c>
      <c r="K1626" t="s">
        <v>1856</v>
      </c>
      <c r="L1626">
        <v>305000</v>
      </c>
      <c r="M1626" t="s">
        <v>1828</v>
      </c>
      <c r="O1626" s="66">
        <v>3982.3</v>
      </c>
      <c r="P1626" s="66">
        <v>3683.39</v>
      </c>
      <c r="Q1626" t="s">
        <v>414</v>
      </c>
      <c r="R1626" t="s">
        <v>933</v>
      </c>
      <c r="S1626" t="e">
        <f>VLOOKUP(B1626,中介结果明细表!$B$4:$E$6,8,FALSE)</f>
        <v>#N/A</v>
      </c>
    </row>
    <row r="1627" hidden="1" spans="1:19">
      <c r="A1627">
        <v>1235</v>
      </c>
      <c r="B1627" s="67">
        <v>35000000074</v>
      </c>
      <c r="C1627" t="s">
        <v>1842</v>
      </c>
      <c r="D1627" t="s">
        <v>1857</v>
      </c>
      <c r="E1627" t="s">
        <v>1857</v>
      </c>
      <c r="F1627" t="s">
        <v>542</v>
      </c>
      <c r="G1627" t="s">
        <v>894</v>
      </c>
      <c r="H1627">
        <v>1</v>
      </c>
      <c r="I1627" t="s">
        <v>443</v>
      </c>
      <c r="J1627">
        <v>30306221619</v>
      </c>
      <c r="K1627" t="s">
        <v>1844</v>
      </c>
      <c r="L1627">
        <v>305000</v>
      </c>
      <c r="M1627" t="s">
        <v>1828</v>
      </c>
      <c r="O1627" s="66">
        <v>4391</v>
      </c>
      <c r="P1627" s="66">
        <v>3529.01</v>
      </c>
      <c r="Q1627" t="s">
        <v>414</v>
      </c>
      <c r="R1627" t="s">
        <v>933</v>
      </c>
      <c r="S1627" t="e">
        <f>VLOOKUP(B1627,中介结果明细表!$B$4:$E$6,8,FALSE)</f>
        <v>#N/A</v>
      </c>
    </row>
    <row r="1628" hidden="1" spans="1:19">
      <c r="A1628">
        <v>1235</v>
      </c>
      <c r="B1628" s="67">
        <v>35000000075</v>
      </c>
      <c r="C1628" t="s">
        <v>1839</v>
      </c>
      <c r="D1628" t="s">
        <v>1840</v>
      </c>
      <c r="E1628" t="s">
        <v>1840</v>
      </c>
      <c r="F1628" t="s">
        <v>542</v>
      </c>
      <c r="G1628" t="s">
        <v>1841</v>
      </c>
      <c r="H1628">
        <v>1</v>
      </c>
      <c r="I1628" t="s">
        <v>443</v>
      </c>
      <c r="J1628">
        <v>30304011604</v>
      </c>
      <c r="K1628" t="s">
        <v>1705</v>
      </c>
      <c r="L1628">
        <v>305000</v>
      </c>
      <c r="M1628" t="s">
        <v>1828</v>
      </c>
      <c r="O1628" s="66">
        <v>17311</v>
      </c>
      <c r="P1628" s="66">
        <v>13912.69</v>
      </c>
      <c r="Q1628" t="s">
        <v>414</v>
      </c>
      <c r="R1628" t="s">
        <v>548</v>
      </c>
      <c r="S1628" t="e">
        <f>VLOOKUP(B1628,中介结果明细表!$B$4:$E$6,8,FALSE)</f>
        <v>#N/A</v>
      </c>
    </row>
    <row r="1629" hidden="1" spans="1:19">
      <c r="A1629">
        <v>1235</v>
      </c>
      <c r="B1629" s="67">
        <v>35000000076</v>
      </c>
      <c r="C1629" t="s">
        <v>712</v>
      </c>
      <c r="D1629" t="s">
        <v>1847</v>
      </c>
      <c r="E1629" t="s">
        <v>1847</v>
      </c>
      <c r="F1629" t="s">
        <v>542</v>
      </c>
      <c r="G1629" t="s">
        <v>1774</v>
      </c>
      <c r="H1629">
        <v>1</v>
      </c>
      <c r="I1629" t="s">
        <v>593</v>
      </c>
      <c r="J1629">
        <v>30304011506</v>
      </c>
      <c r="K1629" t="s">
        <v>1848</v>
      </c>
      <c r="L1629">
        <v>305000</v>
      </c>
      <c r="M1629" t="s">
        <v>1828</v>
      </c>
      <c r="O1629" s="66">
        <v>34811</v>
      </c>
      <c r="P1629" s="66">
        <v>32198.1</v>
      </c>
      <c r="Q1629" t="s">
        <v>414</v>
      </c>
      <c r="R1629" t="s">
        <v>544</v>
      </c>
      <c r="S1629" t="e">
        <f>VLOOKUP(B1629,中介结果明细表!$B$4:$E$6,8,FALSE)</f>
        <v>#N/A</v>
      </c>
    </row>
    <row r="1630" hidden="1" spans="1:19">
      <c r="A1630">
        <v>1235</v>
      </c>
      <c r="B1630" s="67">
        <v>35000000077</v>
      </c>
      <c r="C1630" t="s">
        <v>712</v>
      </c>
      <c r="D1630" t="s">
        <v>1850</v>
      </c>
      <c r="E1630" t="s">
        <v>1850</v>
      </c>
      <c r="F1630" t="s">
        <v>542</v>
      </c>
      <c r="G1630" t="s">
        <v>1774</v>
      </c>
      <c r="H1630">
        <v>1</v>
      </c>
      <c r="I1630" t="s">
        <v>593</v>
      </c>
      <c r="J1630">
        <v>30304011506</v>
      </c>
      <c r="K1630" t="s">
        <v>1848</v>
      </c>
      <c r="L1630">
        <v>305000</v>
      </c>
      <c r="M1630" t="s">
        <v>1828</v>
      </c>
      <c r="O1630" s="66">
        <v>23380</v>
      </c>
      <c r="P1630" s="66">
        <v>21625.1</v>
      </c>
      <c r="Q1630" t="s">
        <v>414</v>
      </c>
      <c r="R1630" t="s">
        <v>544</v>
      </c>
      <c r="S1630" t="e">
        <f>VLOOKUP(B1630,中介结果明细表!$B$4:$E$6,8,FALSE)</f>
        <v>#N/A</v>
      </c>
    </row>
    <row r="1631" hidden="1" spans="1:19">
      <c r="A1631">
        <v>1235</v>
      </c>
      <c r="B1631" s="67">
        <v>35000000078</v>
      </c>
      <c r="C1631" t="s">
        <v>712</v>
      </c>
      <c r="D1631" t="s">
        <v>1852</v>
      </c>
      <c r="E1631" t="s">
        <v>1852</v>
      </c>
      <c r="F1631" t="s">
        <v>542</v>
      </c>
      <c r="G1631" t="s">
        <v>1774</v>
      </c>
      <c r="H1631">
        <v>1</v>
      </c>
      <c r="I1631" t="s">
        <v>593</v>
      </c>
      <c r="J1631">
        <v>30304011506</v>
      </c>
      <c r="K1631" t="s">
        <v>1848</v>
      </c>
      <c r="L1631">
        <v>305000</v>
      </c>
      <c r="M1631" t="s">
        <v>1828</v>
      </c>
      <c r="O1631" s="66">
        <v>29887</v>
      </c>
      <c r="P1631" s="66">
        <v>27643.69</v>
      </c>
      <c r="Q1631" t="s">
        <v>414</v>
      </c>
      <c r="R1631" t="s">
        <v>544</v>
      </c>
      <c r="S1631" t="e">
        <f>VLOOKUP(B1631,中介结果明细表!$B$4:$E$6,8,FALSE)</f>
        <v>#N/A</v>
      </c>
    </row>
    <row r="1632" hidden="1" spans="1:19">
      <c r="A1632">
        <v>1235</v>
      </c>
      <c r="B1632" s="67">
        <v>35000000079</v>
      </c>
      <c r="C1632" t="s">
        <v>712</v>
      </c>
      <c r="D1632" t="s">
        <v>1851</v>
      </c>
      <c r="E1632" t="s">
        <v>1851</v>
      </c>
      <c r="F1632" t="s">
        <v>542</v>
      </c>
      <c r="G1632" t="s">
        <v>1774</v>
      </c>
      <c r="H1632">
        <v>1</v>
      </c>
      <c r="I1632" t="s">
        <v>593</v>
      </c>
      <c r="J1632">
        <v>30304011506</v>
      </c>
      <c r="K1632" t="s">
        <v>1848</v>
      </c>
      <c r="L1632">
        <v>305000</v>
      </c>
      <c r="M1632" t="s">
        <v>1828</v>
      </c>
      <c r="O1632" s="66">
        <v>58925</v>
      </c>
      <c r="P1632" s="66">
        <v>54502.11</v>
      </c>
      <c r="Q1632" t="s">
        <v>414</v>
      </c>
      <c r="R1632" t="s">
        <v>543</v>
      </c>
      <c r="S1632" t="e">
        <f>VLOOKUP(B1632,中介结果明细表!$B$4:$E$6,8,FALSE)</f>
        <v>#N/A</v>
      </c>
    </row>
    <row r="1633" hidden="1" spans="1:19">
      <c r="A1633">
        <v>1235</v>
      </c>
      <c r="B1633" s="67">
        <v>35000000080</v>
      </c>
      <c r="C1633" t="s">
        <v>712</v>
      </c>
      <c r="D1633" t="s">
        <v>1847</v>
      </c>
      <c r="E1633" t="s">
        <v>1847</v>
      </c>
      <c r="F1633" t="s">
        <v>542</v>
      </c>
      <c r="G1633" t="s">
        <v>1774</v>
      </c>
      <c r="H1633">
        <v>1</v>
      </c>
      <c r="I1633" t="s">
        <v>593</v>
      </c>
      <c r="J1633">
        <v>30304011506</v>
      </c>
      <c r="K1633" t="s">
        <v>1848</v>
      </c>
      <c r="L1633">
        <v>305000</v>
      </c>
      <c r="M1633" t="s">
        <v>1828</v>
      </c>
      <c r="O1633" s="66">
        <v>34811</v>
      </c>
      <c r="P1633" s="66">
        <v>32198.1</v>
      </c>
      <c r="Q1633" t="s">
        <v>414</v>
      </c>
      <c r="R1633" t="s">
        <v>545</v>
      </c>
      <c r="S1633" t="e">
        <f>VLOOKUP(B1633,中介结果明细表!$B$4:$E$6,8,FALSE)</f>
        <v>#N/A</v>
      </c>
    </row>
    <row r="1634" hidden="1" spans="1:19">
      <c r="A1634">
        <v>1235</v>
      </c>
      <c r="B1634" s="67">
        <v>35000000081</v>
      </c>
      <c r="C1634" t="s">
        <v>1834</v>
      </c>
      <c r="D1634" t="s">
        <v>1835</v>
      </c>
      <c r="E1634" t="s">
        <v>1835</v>
      </c>
      <c r="F1634" t="s">
        <v>542</v>
      </c>
      <c r="G1634" t="s">
        <v>528</v>
      </c>
      <c r="H1634">
        <v>1</v>
      </c>
      <c r="I1634" t="s">
        <v>443</v>
      </c>
      <c r="J1634">
        <v>30323201707</v>
      </c>
      <c r="K1634" t="s">
        <v>1728</v>
      </c>
      <c r="L1634">
        <v>305000</v>
      </c>
      <c r="M1634" t="s">
        <v>1828</v>
      </c>
      <c r="O1634" s="66">
        <v>120600.73</v>
      </c>
      <c r="P1634" s="66">
        <v>96229.31</v>
      </c>
      <c r="Q1634" t="s">
        <v>414</v>
      </c>
      <c r="R1634" t="s">
        <v>544</v>
      </c>
      <c r="S1634" t="e">
        <f>VLOOKUP(B1634,中介结果明细表!$B$4:$E$6,8,FALSE)</f>
        <v>#N/A</v>
      </c>
    </row>
    <row r="1635" hidden="1" spans="1:19">
      <c r="A1635">
        <v>1235</v>
      </c>
      <c r="B1635" s="67">
        <v>35000000082</v>
      </c>
      <c r="C1635" t="s">
        <v>712</v>
      </c>
      <c r="D1635" t="s">
        <v>1850</v>
      </c>
      <c r="E1635" t="s">
        <v>1850</v>
      </c>
      <c r="F1635" t="s">
        <v>948</v>
      </c>
      <c r="G1635" t="s">
        <v>948</v>
      </c>
      <c r="H1635">
        <v>1</v>
      </c>
      <c r="I1635" t="s">
        <v>593</v>
      </c>
      <c r="J1635">
        <v>30304011506</v>
      </c>
      <c r="K1635" t="s">
        <v>1848</v>
      </c>
      <c r="L1635">
        <v>305000</v>
      </c>
      <c r="M1635" t="s">
        <v>1828</v>
      </c>
      <c r="O1635" s="66">
        <v>23380</v>
      </c>
      <c r="P1635" s="66">
        <v>22030.08</v>
      </c>
      <c r="Q1635" t="s">
        <v>414</v>
      </c>
      <c r="R1635" t="s">
        <v>473</v>
      </c>
      <c r="S1635" t="e">
        <f>VLOOKUP(B1635,中介结果明细表!$B$4:$E$6,8,FALSE)</f>
        <v>#N/A</v>
      </c>
    </row>
    <row r="1636" hidden="1" spans="1:19">
      <c r="A1636">
        <v>1235</v>
      </c>
      <c r="B1636" s="67">
        <v>35000000083</v>
      </c>
      <c r="C1636" t="s">
        <v>1859</v>
      </c>
      <c r="D1636" t="s">
        <v>1860</v>
      </c>
      <c r="E1636" t="s">
        <v>1860</v>
      </c>
      <c r="F1636" t="s">
        <v>948</v>
      </c>
      <c r="G1636" t="s">
        <v>948</v>
      </c>
      <c r="H1636">
        <v>1</v>
      </c>
      <c r="I1636" t="s">
        <v>1861</v>
      </c>
      <c r="J1636">
        <v>30323130301</v>
      </c>
      <c r="K1636" t="s">
        <v>1862</v>
      </c>
      <c r="L1636">
        <v>305000</v>
      </c>
      <c r="M1636" t="s">
        <v>1828</v>
      </c>
      <c r="O1636" s="66">
        <v>0</v>
      </c>
      <c r="P1636" s="66">
        <v>0</v>
      </c>
      <c r="Q1636" t="s">
        <v>414</v>
      </c>
      <c r="R1636" t="s">
        <v>415</v>
      </c>
      <c r="S1636" t="e">
        <f>VLOOKUP(B1636,中介结果明细表!$B$4:$E$6,8,FALSE)</f>
        <v>#N/A</v>
      </c>
    </row>
    <row r="1637" hidden="1" spans="1:19">
      <c r="A1637">
        <v>1235</v>
      </c>
      <c r="B1637" s="67">
        <v>35000000084</v>
      </c>
      <c r="C1637" t="s">
        <v>1863</v>
      </c>
      <c r="D1637" t="s">
        <v>1864</v>
      </c>
      <c r="E1637" t="s">
        <v>1864</v>
      </c>
      <c r="F1637" t="s">
        <v>948</v>
      </c>
      <c r="G1637" t="s">
        <v>948</v>
      </c>
      <c r="H1637">
        <v>1</v>
      </c>
      <c r="I1637" t="s">
        <v>1861</v>
      </c>
      <c r="J1637">
        <v>30323130301</v>
      </c>
      <c r="K1637" t="s">
        <v>1862</v>
      </c>
      <c r="L1637">
        <v>305000</v>
      </c>
      <c r="M1637" t="s">
        <v>1828</v>
      </c>
      <c r="O1637" s="66">
        <v>76997.4</v>
      </c>
      <c r="P1637" s="66">
        <v>72551.72</v>
      </c>
      <c r="Q1637" t="s">
        <v>414</v>
      </c>
      <c r="R1637" t="s">
        <v>415</v>
      </c>
      <c r="S1637" t="e">
        <f>VLOOKUP(B1637,中介结果明细表!$B$4:$E$6,8,FALSE)</f>
        <v>#N/A</v>
      </c>
    </row>
    <row r="1638" hidden="1" spans="1:19">
      <c r="A1638">
        <v>1235</v>
      </c>
      <c r="B1638" s="67">
        <v>35000000085</v>
      </c>
      <c r="C1638" t="s">
        <v>712</v>
      </c>
      <c r="D1638" t="s">
        <v>1865</v>
      </c>
      <c r="E1638" t="s">
        <v>1865</v>
      </c>
      <c r="F1638" t="s">
        <v>948</v>
      </c>
      <c r="G1638" t="s">
        <v>948</v>
      </c>
      <c r="H1638">
        <v>1</v>
      </c>
      <c r="I1638" t="s">
        <v>593</v>
      </c>
      <c r="J1638">
        <v>30304011506</v>
      </c>
      <c r="K1638" t="s">
        <v>1848</v>
      </c>
      <c r="L1638">
        <v>305000</v>
      </c>
      <c r="M1638" t="s">
        <v>1828</v>
      </c>
      <c r="O1638" s="66">
        <v>42285</v>
      </c>
      <c r="P1638" s="66">
        <v>39843.54</v>
      </c>
      <c r="Q1638" t="s">
        <v>414</v>
      </c>
      <c r="R1638" t="s">
        <v>415</v>
      </c>
      <c r="S1638" t="e">
        <f>VLOOKUP(B1638,中介结果明细表!$B$4:$E$6,8,FALSE)</f>
        <v>#N/A</v>
      </c>
    </row>
    <row r="1639" hidden="1" spans="1:19">
      <c r="A1639">
        <v>1235</v>
      </c>
      <c r="B1639" s="67">
        <v>35000000086</v>
      </c>
      <c r="C1639" t="s">
        <v>1866</v>
      </c>
      <c r="D1639" t="s">
        <v>1867</v>
      </c>
      <c r="E1639" t="s">
        <v>1867</v>
      </c>
      <c r="F1639" t="s">
        <v>555</v>
      </c>
      <c r="G1639" t="s">
        <v>555</v>
      </c>
      <c r="H1639">
        <v>1</v>
      </c>
      <c r="I1639" t="s">
        <v>593</v>
      </c>
      <c r="J1639">
        <v>30304011506</v>
      </c>
      <c r="K1639" t="s">
        <v>1848</v>
      </c>
      <c r="L1639">
        <v>305000</v>
      </c>
      <c r="M1639" t="s">
        <v>1828</v>
      </c>
      <c r="O1639" s="66">
        <v>34811</v>
      </c>
      <c r="P1639" s="66">
        <v>32801.08</v>
      </c>
      <c r="Q1639" t="s">
        <v>414</v>
      </c>
      <c r="R1639" t="s">
        <v>435</v>
      </c>
      <c r="S1639" t="e">
        <f>VLOOKUP(B1639,中介结果明细表!$B$4:$E$6,8,FALSE)</f>
        <v>#N/A</v>
      </c>
    </row>
    <row r="1640" hidden="1" spans="1:19">
      <c r="A1640">
        <v>1235</v>
      </c>
      <c r="B1640" s="67">
        <v>35000000087</v>
      </c>
      <c r="C1640" t="s">
        <v>1866</v>
      </c>
      <c r="D1640" t="s">
        <v>1867</v>
      </c>
      <c r="E1640" t="s">
        <v>1867</v>
      </c>
      <c r="F1640" t="s">
        <v>555</v>
      </c>
      <c r="G1640" t="s">
        <v>555</v>
      </c>
      <c r="H1640">
        <v>1</v>
      </c>
      <c r="I1640" t="s">
        <v>593</v>
      </c>
      <c r="J1640">
        <v>30304011506</v>
      </c>
      <c r="K1640" t="s">
        <v>1848</v>
      </c>
      <c r="L1640">
        <v>305000</v>
      </c>
      <c r="M1640" t="s">
        <v>1828</v>
      </c>
      <c r="O1640" s="66">
        <v>34811</v>
      </c>
      <c r="P1640" s="66">
        <v>32801.08</v>
      </c>
      <c r="Q1640" t="s">
        <v>414</v>
      </c>
      <c r="R1640" t="s">
        <v>435</v>
      </c>
      <c r="S1640" t="e">
        <f>VLOOKUP(B1640,中介结果明细表!$B$4:$E$6,8,FALSE)</f>
        <v>#N/A</v>
      </c>
    </row>
    <row r="1641" hidden="1" spans="1:19">
      <c r="A1641">
        <v>1235</v>
      </c>
      <c r="B1641" s="67">
        <v>35000000088</v>
      </c>
      <c r="C1641" t="s">
        <v>1866</v>
      </c>
      <c r="D1641" t="s">
        <v>1868</v>
      </c>
      <c r="E1641" t="s">
        <v>1868</v>
      </c>
      <c r="F1641" t="s">
        <v>557</v>
      </c>
      <c r="G1641" t="s">
        <v>557</v>
      </c>
      <c r="H1641">
        <v>1</v>
      </c>
      <c r="I1641" t="s">
        <v>593</v>
      </c>
      <c r="J1641">
        <v>30304011506</v>
      </c>
      <c r="L1641">
        <v>305000</v>
      </c>
      <c r="M1641" t="s">
        <v>1828</v>
      </c>
      <c r="O1641" s="66">
        <v>34811</v>
      </c>
      <c r="P1641" s="66">
        <v>32801.08</v>
      </c>
      <c r="Q1641" t="s">
        <v>414</v>
      </c>
      <c r="R1641" t="s">
        <v>424</v>
      </c>
      <c r="S1641" t="e">
        <f>VLOOKUP(B1641,中介结果明细表!$B$4:$E$6,8,FALSE)</f>
        <v>#N/A</v>
      </c>
    </row>
    <row r="1642" hidden="1" spans="1:19">
      <c r="A1642">
        <v>1235</v>
      </c>
      <c r="B1642" s="67">
        <v>35000000089</v>
      </c>
      <c r="C1642" t="s">
        <v>1608</v>
      </c>
      <c r="D1642" t="s">
        <v>1798</v>
      </c>
      <c r="E1642" t="s">
        <v>1798</v>
      </c>
      <c r="F1642" t="s">
        <v>557</v>
      </c>
      <c r="G1642" t="s">
        <v>557</v>
      </c>
      <c r="H1642">
        <v>1</v>
      </c>
      <c r="I1642" t="s">
        <v>443</v>
      </c>
      <c r="J1642">
        <v>30315190812</v>
      </c>
      <c r="L1642">
        <v>305000</v>
      </c>
      <c r="M1642" t="s">
        <v>1828</v>
      </c>
      <c r="O1642" s="66">
        <v>12834</v>
      </c>
      <c r="P1642" s="66">
        <v>11969.49</v>
      </c>
      <c r="Q1642" t="s">
        <v>414</v>
      </c>
      <c r="R1642" t="s">
        <v>415</v>
      </c>
      <c r="S1642" t="e">
        <f>VLOOKUP(B1642,中介结果明细表!$B$4:$E$6,8,FALSE)</f>
        <v>#N/A</v>
      </c>
    </row>
    <row r="1643" hidden="1" spans="1:19">
      <c r="A1643">
        <v>1235</v>
      </c>
      <c r="B1643" s="67">
        <v>35000000090</v>
      </c>
      <c r="C1643" t="s">
        <v>1608</v>
      </c>
      <c r="D1643" t="s">
        <v>1869</v>
      </c>
      <c r="E1643" t="s">
        <v>1869</v>
      </c>
      <c r="F1643" t="s">
        <v>557</v>
      </c>
      <c r="G1643" t="s">
        <v>557</v>
      </c>
      <c r="H1643">
        <v>1</v>
      </c>
      <c r="I1643" t="s">
        <v>593</v>
      </c>
      <c r="J1643">
        <v>30306071815</v>
      </c>
      <c r="L1643">
        <v>305000</v>
      </c>
      <c r="M1643" t="s">
        <v>1828</v>
      </c>
      <c r="O1643" s="66">
        <v>12834</v>
      </c>
      <c r="P1643" s="66">
        <v>12092.99</v>
      </c>
      <c r="Q1643" t="s">
        <v>414</v>
      </c>
      <c r="R1643" t="s">
        <v>424</v>
      </c>
      <c r="S1643" t="e">
        <f>VLOOKUP(B1643,中介结果明细表!$B$4:$E$6,8,FALSE)</f>
        <v>#N/A</v>
      </c>
    </row>
    <row r="1644" hidden="1" spans="1:19">
      <c r="A1644">
        <v>1235</v>
      </c>
      <c r="B1644" s="67">
        <v>35000000091</v>
      </c>
      <c r="C1644" t="s">
        <v>1608</v>
      </c>
      <c r="D1644" t="s">
        <v>1798</v>
      </c>
      <c r="E1644" t="s">
        <v>1798</v>
      </c>
      <c r="F1644" t="s">
        <v>557</v>
      </c>
      <c r="G1644" t="s">
        <v>557</v>
      </c>
      <c r="H1644">
        <v>1</v>
      </c>
      <c r="I1644" t="s">
        <v>443</v>
      </c>
      <c r="J1644">
        <v>30315190812</v>
      </c>
      <c r="L1644">
        <v>305000</v>
      </c>
      <c r="M1644" t="s">
        <v>1828</v>
      </c>
      <c r="O1644" s="66">
        <v>12834</v>
      </c>
      <c r="P1644" s="66">
        <v>11969.49</v>
      </c>
      <c r="Q1644" t="s">
        <v>414</v>
      </c>
      <c r="R1644" t="s">
        <v>415</v>
      </c>
      <c r="S1644" t="e">
        <f>VLOOKUP(B1644,中介结果明细表!$B$4:$E$6,8,FALSE)</f>
        <v>#N/A</v>
      </c>
    </row>
    <row r="1645" hidden="1" spans="1:19">
      <c r="A1645">
        <v>1235</v>
      </c>
      <c r="B1645" s="67">
        <v>35000000092</v>
      </c>
      <c r="C1645" t="s">
        <v>1608</v>
      </c>
      <c r="D1645" t="s">
        <v>1869</v>
      </c>
      <c r="E1645" t="s">
        <v>1869</v>
      </c>
      <c r="F1645" t="s">
        <v>557</v>
      </c>
      <c r="G1645" t="s">
        <v>557</v>
      </c>
      <c r="H1645">
        <v>1</v>
      </c>
      <c r="I1645" t="s">
        <v>593</v>
      </c>
      <c r="J1645">
        <v>30306071815</v>
      </c>
      <c r="L1645">
        <v>305000</v>
      </c>
      <c r="M1645" t="s">
        <v>1828</v>
      </c>
      <c r="O1645" s="66">
        <v>12834</v>
      </c>
      <c r="P1645" s="66">
        <v>12092.99</v>
      </c>
      <c r="Q1645" t="s">
        <v>414</v>
      </c>
      <c r="R1645" t="s">
        <v>424</v>
      </c>
      <c r="S1645" t="e">
        <f>VLOOKUP(B1645,中介结果明细表!$B$4:$E$6,8,FALSE)</f>
        <v>#N/A</v>
      </c>
    </row>
    <row r="1646" hidden="1" spans="1:19">
      <c r="A1646">
        <v>1235</v>
      </c>
      <c r="B1646" s="67">
        <v>35000000093</v>
      </c>
      <c r="C1646" t="s">
        <v>1608</v>
      </c>
      <c r="D1646" t="s">
        <v>1798</v>
      </c>
      <c r="E1646" t="s">
        <v>1798</v>
      </c>
      <c r="F1646" t="s">
        <v>557</v>
      </c>
      <c r="G1646" t="s">
        <v>557</v>
      </c>
      <c r="H1646">
        <v>1</v>
      </c>
      <c r="I1646" t="s">
        <v>443</v>
      </c>
      <c r="J1646">
        <v>30315190812</v>
      </c>
      <c r="L1646">
        <v>305000</v>
      </c>
      <c r="M1646" t="s">
        <v>1828</v>
      </c>
      <c r="O1646" s="66">
        <v>12834</v>
      </c>
      <c r="P1646" s="66">
        <v>11969.49</v>
      </c>
      <c r="Q1646" t="s">
        <v>414</v>
      </c>
      <c r="R1646" t="s">
        <v>415</v>
      </c>
      <c r="S1646" t="e">
        <f>VLOOKUP(B1646,中介结果明细表!$B$4:$E$6,8,FALSE)</f>
        <v>#N/A</v>
      </c>
    </row>
    <row r="1647" hidden="1" spans="1:19">
      <c r="A1647">
        <v>1235</v>
      </c>
      <c r="B1647" s="67">
        <v>35000000094</v>
      </c>
      <c r="C1647" t="s">
        <v>1608</v>
      </c>
      <c r="D1647" t="s">
        <v>1798</v>
      </c>
      <c r="E1647" t="s">
        <v>1798</v>
      </c>
      <c r="F1647" t="s">
        <v>557</v>
      </c>
      <c r="G1647" t="s">
        <v>557</v>
      </c>
      <c r="H1647">
        <v>1</v>
      </c>
      <c r="I1647" t="s">
        <v>443</v>
      </c>
      <c r="J1647">
        <v>30315190812</v>
      </c>
      <c r="L1647">
        <v>305000</v>
      </c>
      <c r="M1647" t="s">
        <v>1828</v>
      </c>
      <c r="O1647" s="66">
        <v>12834</v>
      </c>
      <c r="P1647" s="66">
        <v>11969.49</v>
      </c>
      <c r="Q1647" t="s">
        <v>414</v>
      </c>
      <c r="R1647" t="s">
        <v>415</v>
      </c>
      <c r="S1647" t="e">
        <f>VLOOKUP(B1647,中介结果明细表!$B$4:$E$6,8,FALSE)</f>
        <v>#N/A</v>
      </c>
    </row>
    <row r="1648" hidden="1" spans="1:19">
      <c r="A1648">
        <v>1235</v>
      </c>
      <c r="B1648" s="67">
        <v>35000000095</v>
      </c>
      <c r="C1648" t="s">
        <v>1656</v>
      </c>
      <c r="D1648" t="s">
        <v>1797</v>
      </c>
      <c r="E1648" t="s">
        <v>1797</v>
      </c>
      <c r="F1648" t="s">
        <v>557</v>
      </c>
      <c r="G1648" t="s">
        <v>557</v>
      </c>
      <c r="H1648">
        <v>1</v>
      </c>
      <c r="I1648" t="s">
        <v>593</v>
      </c>
      <c r="J1648">
        <v>30304031505</v>
      </c>
      <c r="L1648">
        <v>305000</v>
      </c>
      <c r="M1648" t="s">
        <v>1828</v>
      </c>
      <c r="O1648" s="66">
        <v>12134</v>
      </c>
      <c r="P1648" s="66">
        <v>11433.41</v>
      </c>
      <c r="Q1648" t="s">
        <v>414</v>
      </c>
      <c r="R1648" t="s">
        <v>415</v>
      </c>
      <c r="S1648" t="e">
        <f>VLOOKUP(B1648,中介结果明细表!$B$4:$E$6,8,FALSE)</f>
        <v>#N/A</v>
      </c>
    </row>
    <row r="1649" hidden="1" spans="1:19">
      <c r="A1649">
        <v>1235</v>
      </c>
      <c r="B1649" s="67">
        <v>35000000096</v>
      </c>
      <c r="C1649" t="s">
        <v>1656</v>
      </c>
      <c r="D1649" t="s">
        <v>1797</v>
      </c>
      <c r="E1649" t="s">
        <v>1797</v>
      </c>
      <c r="F1649" t="s">
        <v>557</v>
      </c>
      <c r="G1649" t="s">
        <v>557</v>
      </c>
      <c r="H1649">
        <v>1</v>
      </c>
      <c r="I1649" t="s">
        <v>593</v>
      </c>
      <c r="J1649">
        <v>30304031505</v>
      </c>
      <c r="L1649">
        <v>305000</v>
      </c>
      <c r="M1649" t="s">
        <v>1828</v>
      </c>
      <c r="O1649" s="66">
        <v>12134</v>
      </c>
      <c r="P1649" s="66">
        <v>11433.41</v>
      </c>
      <c r="Q1649" t="s">
        <v>414</v>
      </c>
      <c r="R1649" t="s">
        <v>415</v>
      </c>
      <c r="S1649" t="e">
        <f>VLOOKUP(B1649,中介结果明细表!$B$4:$E$6,8,FALSE)</f>
        <v>#N/A</v>
      </c>
    </row>
    <row r="1650" hidden="1" spans="1:19">
      <c r="A1650">
        <v>1235</v>
      </c>
      <c r="B1650" s="67">
        <v>35000000097</v>
      </c>
      <c r="C1650" t="s">
        <v>1558</v>
      </c>
      <c r="D1650" t="s">
        <v>1870</v>
      </c>
      <c r="E1650" t="s">
        <v>1692</v>
      </c>
      <c r="F1650" t="s">
        <v>557</v>
      </c>
      <c r="G1650" t="s">
        <v>557</v>
      </c>
      <c r="H1650">
        <v>1</v>
      </c>
      <c r="I1650" t="s">
        <v>443</v>
      </c>
      <c r="J1650">
        <v>30323190401</v>
      </c>
      <c r="L1650">
        <v>305000</v>
      </c>
      <c r="M1650" t="s">
        <v>1828</v>
      </c>
      <c r="O1650" s="66">
        <v>36798</v>
      </c>
      <c r="P1650" s="66">
        <v>34673.35</v>
      </c>
      <c r="Q1650" t="s">
        <v>414</v>
      </c>
      <c r="R1650" t="s">
        <v>543</v>
      </c>
      <c r="S1650" t="e">
        <f>VLOOKUP(B1650,中介结果明细表!$B$4:$E$6,8,FALSE)</f>
        <v>#N/A</v>
      </c>
    </row>
    <row r="1651" hidden="1" spans="1:19">
      <c r="A1651">
        <v>1235</v>
      </c>
      <c r="B1651" s="67">
        <v>35000000098</v>
      </c>
      <c r="C1651" t="s">
        <v>1702</v>
      </c>
      <c r="D1651" t="s">
        <v>1871</v>
      </c>
      <c r="E1651" t="s">
        <v>1871</v>
      </c>
      <c r="F1651" t="s">
        <v>557</v>
      </c>
      <c r="G1651" t="s">
        <v>557</v>
      </c>
      <c r="H1651">
        <v>1</v>
      </c>
      <c r="I1651" t="s">
        <v>443</v>
      </c>
      <c r="J1651">
        <v>30331011612</v>
      </c>
      <c r="L1651">
        <v>305000</v>
      </c>
      <c r="M1651" t="s">
        <v>1828</v>
      </c>
      <c r="O1651" s="66">
        <v>3190</v>
      </c>
      <c r="P1651" s="66">
        <v>3005.82</v>
      </c>
      <c r="Q1651" t="s">
        <v>414</v>
      </c>
      <c r="R1651" t="s">
        <v>543</v>
      </c>
      <c r="S1651" t="e">
        <f>VLOOKUP(B1651,中介结果明细表!$B$4:$E$6,8,FALSE)</f>
        <v>#N/A</v>
      </c>
    </row>
    <row r="1652" hidden="1" spans="1:19">
      <c r="A1652">
        <v>1235</v>
      </c>
      <c r="B1652" s="67">
        <v>35000000099</v>
      </c>
      <c r="C1652" t="s">
        <v>1558</v>
      </c>
      <c r="D1652" t="s">
        <v>1872</v>
      </c>
      <c r="E1652" t="s">
        <v>1692</v>
      </c>
      <c r="F1652" t="s">
        <v>557</v>
      </c>
      <c r="G1652" t="s">
        <v>557</v>
      </c>
      <c r="H1652">
        <v>1</v>
      </c>
      <c r="I1652" t="s">
        <v>443</v>
      </c>
      <c r="J1652">
        <v>30323190401</v>
      </c>
      <c r="L1652">
        <v>305000</v>
      </c>
      <c r="M1652" t="s">
        <v>1828</v>
      </c>
      <c r="O1652" s="66">
        <v>21590</v>
      </c>
      <c r="P1652" s="66">
        <v>20343.43</v>
      </c>
      <c r="Q1652" t="s">
        <v>414</v>
      </c>
      <c r="R1652" t="s">
        <v>543</v>
      </c>
      <c r="S1652" t="e">
        <f>VLOOKUP(B1652,中介结果明细表!$B$4:$E$6,8,FALSE)</f>
        <v>#N/A</v>
      </c>
    </row>
    <row r="1653" hidden="1" spans="1:19">
      <c r="A1653">
        <v>1235</v>
      </c>
      <c r="B1653" s="67">
        <v>35000000100</v>
      </c>
      <c r="C1653" t="s">
        <v>1702</v>
      </c>
      <c r="D1653" t="s">
        <v>1871</v>
      </c>
      <c r="E1653" t="s">
        <v>1871</v>
      </c>
      <c r="F1653" t="s">
        <v>557</v>
      </c>
      <c r="G1653" t="s">
        <v>557</v>
      </c>
      <c r="H1653">
        <v>1</v>
      </c>
      <c r="I1653" t="s">
        <v>443</v>
      </c>
      <c r="J1653">
        <v>30331011612</v>
      </c>
      <c r="L1653">
        <v>305000</v>
      </c>
      <c r="M1653" t="s">
        <v>1828</v>
      </c>
      <c r="O1653" s="66">
        <v>3190</v>
      </c>
      <c r="P1653" s="66">
        <v>3005.82</v>
      </c>
      <c r="Q1653" t="s">
        <v>414</v>
      </c>
      <c r="R1653" t="s">
        <v>546</v>
      </c>
      <c r="S1653" t="e">
        <f>VLOOKUP(B1653,中介结果明细表!$B$4:$E$6,8,FALSE)</f>
        <v>#N/A</v>
      </c>
    </row>
    <row r="1654" hidden="1" spans="1:19">
      <c r="A1654">
        <v>1235</v>
      </c>
      <c r="B1654" s="67">
        <v>35000000101</v>
      </c>
      <c r="C1654" t="s">
        <v>1558</v>
      </c>
      <c r="D1654" t="s">
        <v>1872</v>
      </c>
      <c r="E1654" t="s">
        <v>1692</v>
      </c>
      <c r="F1654" t="s">
        <v>557</v>
      </c>
      <c r="G1654" t="s">
        <v>557</v>
      </c>
      <c r="H1654">
        <v>1</v>
      </c>
      <c r="I1654" t="s">
        <v>443</v>
      </c>
      <c r="J1654">
        <v>30323190401</v>
      </c>
      <c r="L1654">
        <v>305000</v>
      </c>
      <c r="M1654" t="s">
        <v>1828</v>
      </c>
      <c r="O1654" s="66">
        <v>50616.78</v>
      </c>
      <c r="P1654" s="66">
        <v>47694.26</v>
      </c>
      <c r="Q1654" t="s">
        <v>414</v>
      </c>
      <c r="R1654" t="s">
        <v>543</v>
      </c>
      <c r="S1654" t="e">
        <f>VLOOKUP(B1654,中介结果明细表!$B$4:$E$6,8,FALSE)</f>
        <v>#N/A</v>
      </c>
    </row>
    <row r="1655" hidden="1" spans="1:19">
      <c r="A1655">
        <v>1235</v>
      </c>
      <c r="B1655" s="67">
        <v>35000000102</v>
      </c>
      <c r="C1655" t="s">
        <v>1866</v>
      </c>
      <c r="D1655" t="s">
        <v>1868</v>
      </c>
      <c r="E1655" t="s">
        <v>1868</v>
      </c>
      <c r="F1655" t="s">
        <v>557</v>
      </c>
      <c r="G1655" t="s">
        <v>557</v>
      </c>
      <c r="H1655">
        <v>1</v>
      </c>
      <c r="I1655" t="s">
        <v>593</v>
      </c>
      <c r="J1655">
        <v>30304011506</v>
      </c>
      <c r="L1655">
        <v>305000</v>
      </c>
      <c r="M1655" t="s">
        <v>1828</v>
      </c>
      <c r="O1655" s="66">
        <v>34811</v>
      </c>
      <c r="P1655" s="66">
        <v>32801.08</v>
      </c>
      <c r="Q1655" t="s">
        <v>414</v>
      </c>
      <c r="R1655" t="s">
        <v>424</v>
      </c>
      <c r="S1655" t="e">
        <f>VLOOKUP(B1655,中介结果明细表!$B$4:$E$6,8,FALSE)</f>
        <v>#N/A</v>
      </c>
    </row>
    <row r="1656" hidden="1" spans="1:19">
      <c r="A1656">
        <v>1235</v>
      </c>
      <c r="B1656" s="67">
        <v>35000000103</v>
      </c>
      <c r="C1656" t="s">
        <v>1558</v>
      </c>
      <c r="D1656" t="s">
        <v>1873</v>
      </c>
      <c r="E1656" t="s">
        <v>1873</v>
      </c>
      <c r="F1656" t="s">
        <v>557</v>
      </c>
      <c r="G1656" t="s">
        <v>557</v>
      </c>
      <c r="H1656">
        <v>1</v>
      </c>
      <c r="I1656" t="s">
        <v>443</v>
      </c>
      <c r="J1656">
        <v>30323190401</v>
      </c>
      <c r="L1656">
        <v>305000</v>
      </c>
      <c r="M1656" t="s">
        <v>1828</v>
      </c>
      <c r="O1656" s="66">
        <v>92252</v>
      </c>
      <c r="P1656" s="66">
        <v>86925.55</v>
      </c>
      <c r="Q1656" t="s">
        <v>414</v>
      </c>
      <c r="R1656" t="s">
        <v>543</v>
      </c>
      <c r="S1656" t="e">
        <f>VLOOKUP(B1656,中介结果明细表!$B$4:$E$6,8,FALSE)</f>
        <v>#N/A</v>
      </c>
    </row>
    <row r="1657" hidden="1" spans="1:19">
      <c r="A1657">
        <v>1235</v>
      </c>
      <c r="B1657" s="67">
        <v>35000000104</v>
      </c>
      <c r="C1657" t="s">
        <v>1702</v>
      </c>
      <c r="D1657" t="s">
        <v>1871</v>
      </c>
      <c r="E1657" t="s">
        <v>1871</v>
      </c>
      <c r="F1657" t="s">
        <v>557</v>
      </c>
      <c r="G1657" t="s">
        <v>557</v>
      </c>
      <c r="H1657">
        <v>1</v>
      </c>
      <c r="I1657" t="s">
        <v>443</v>
      </c>
      <c r="J1657">
        <v>30331011612</v>
      </c>
      <c r="L1657">
        <v>305000</v>
      </c>
      <c r="M1657" t="s">
        <v>1828</v>
      </c>
      <c r="O1657" s="66">
        <v>3190</v>
      </c>
      <c r="P1657" s="66">
        <v>3005.82</v>
      </c>
      <c r="Q1657" t="s">
        <v>414</v>
      </c>
      <c r="R1657" t="s">
        <v>544</v>
      </c>
      <c r="S1657" t="e">
        <f>VLOOKUP(B1657,中介结果明细表!$B$4:$E$6,8,FALSE)</f>
        <v>#N/A</v>
      </c>
    </row>
    <row r="1658" hidden="1" spans="1:19">
      <c r="A1658">
        <v>1235</v>
      </c>
      <c r="B1658" s="67">
        <v>35000000105</v>
      </c>
      <c r="C1658" t="s">
        <v>1866</v>
      </c>
      <c r="D1658" t="s">
        <v>1868</v>
      </c>
      <c r="E1658" t="s">
        <v>1868</v>
      </c>
      <c r="F1658" t="s">
        <v>557</v>
      </c>
      <c r="G1658" t="s">
        <v>557</v>
      </c>
      <c r="H1658">
        <v>1</v>
      </c>
      <c r="I1658" t="s">
        <v>593</v>
      </c>
      <c r="J1658">
        <v>30304011506</v>
      </c>
      <c r="L1658">
        <v>305000</v>
      </c>
      <c r="M1658" t="s">
        <v>1828</v>
      </c>
      <c r="O1658" s="66">
        <v>34811</v>
      </c>
      <c r="P1658" s="66">
        <v>32801.08</v>
      </c>
      <c r="Q1658" t="s">
        <v>414</v>
      </c>
      <c r="R1658" t="s">
        <v>424</v>
      </c>
      <c r="S1658" t="e">
        <f>VLOOKUP(B1658,中介结果明细表!$B$4:$E$6,8,FALSE)</f>
        <v>#N/A</v>
      </c>
    </row>
    <row r="1659" hidden="1" spans="1:19">
      <c r="A1659">
        <v>1235</v>
      </c>
      <c r="B1659" s="67">
        <v>35000000106</v>
      </c>
      <c r="C1659" t="s">
        <v>1558</v>
      </c>
      <c r="D1659" t="s">
        <v>1873</v>
      </c>
      <c r="E1659" t="s">
        <v>1873</v>
      </c>
      <c r="F1659" t="s">
        <v>557</v>
      </c>
      <c r="G1659" t="s">
        <v>557</v>
      </c>
      <c r="H1659">
        <v>1</v>
      </c>
      <c r="I1659" t="s">
        <v>443</v>
      </c>
      <c r="J1659">
        <v>30323190401</v>
      </c>
      <c r="L1659">
        <v>305000</v>
      </c>
      <c r="M1659" t="s">
        <v>1828</v>
      </c>
      <c r="O1659" s="66">
        <v>92252</v>
      </c>
      <c r="P1659" s="66">
        <v>86925.55</v>
      </c>
      <c r="Q1659" t="s">
        <v>414</v>
      </c>
      <c r="R1659" t="s">
        <v>543</v>
      </c>
      <c r="S1659" t="e">
        <f>VLOOKUP(B1659,中介结果明细表!$B$4:$E$6,8,FALSE)</f>
        <v>#N/A</v>
      </c>
    </row>
    <row r="1660" hidden="1" spans="1:19">
      <c r="A1660">
        <v>1235</v>
      </c>
      <c r="B1660" s="67">
        <v>35000000107</v>
      </c>
      <c r="C1660" t="s">
        <v>1702</v>
      </c>
      <c r="D1660" t="s">
        <v>1871</v>
      </c>
      <c r="E1660" t="s">
        <v>1871</v>
      </c>
      <c r="F1660" t="s">
        <v>557</v>
      </c>
      <c r="G1660" t="s">
        <v>557</v>
      </c>
      <c r="H1660">
        <v>1</v>
      </c>
      <c r="I1660" t="s">
        <v>443</v>
      </c>
      <c r="J1660">
        <v>30331011612</v>
      </c>
      <c r="L1660">
        <v>305000</v>
      </c>
      <c r="M1660" t="s">
        <v>1828</v>
      </c>
      <c r="O1660" s="66">
        <v>3190</v>
      </c>
      <c r="P1660" s="66">
        <v>3005.82</v>
      </c>
      <c r="Q1660" t="s">
        <v>414</v>
      </c>
      <c r="R1660" t="s">
        <v>550</v>
      </c>
      <c r="S1660" t="e">
        <f>VLOOKUP(B1660,中介结果明细表!$B$4:$E$6,8,FALSE)</f>
        <v>#N/A</v>
      </c>
    </row>
    <row r="1661" hidden="1" spans="1:19">
      <c r="A1661">
        <v>1235</v>
      </c>
      <c r="B1661" s="67">
        <v>35000000108</v>
      </c>
      <c r="C1661" t="s">
        <v>1866</v>
      </c>
      <c r="D1661" t="s">
        <v>1868</v>
      </c>
      <c r="E1661" t="s">
        <v>1868</v>
      </c>
      <c r="F1661" t="s">
        <v>557</v>
      </c>
      <c r="G1661" t="s">
        <v>557</v>
      </c>
      <c r="H1661">
        <v>1</v>
      </c>
      <c r="I1661" t="s">
        <v>593</v>
      </c>
      <c r="J1661">
        <v>30304011506</v>
      </c>
      <c r="L1661">
        <v>305000</v>
      </c>
      <c r="M1661" t="s">
        <v>1828</v>
      </c>
      <c r="O1661" s="66">
        <v>34811</v>
      </c>
      <c r="P1661" s="66">
        <v>32801.08</v>
      </c>
      <c r="Q1661" t="s">
        <v>414</v>
      </c>
      <c r="R1661" t="s">
        <v>424</v>
      </c>
      <c r="S1661" t="e">
        <f>VLOOKUP(B1661,中介结果明细表!$B$4:$E$6,8,FALSE)</f>
        <v>#N/A</v>
      </c>
    </row>
    <row r="1662" hidden="1" spans="1:19">
      <c r="A1662">
        <v>1235</v>
      </c>
      <c r="B1662" s="67">
        <v>35000000109</v>
      </c>
      <c r="C1662" t="s">
        <v>1558</v>
      </c>
      <c r="D1662" t="s">
        <v>1692</v>
      </c>
      <c r="E1662" t="s">
        <v>1692</v>
      </c>
      <c r="F1662" t="s">
        <v>557</v>
      </c>
      <c r="G1662" t="s">
        <v>557</v>
      </c>
      <c r="H1662">
        <v>1</v>
      </c>
      <c r="I1662" t="s">
        <v>443</v>
      </c>
      <c r="J1662">
        <v>30323190401</v>
      </c>
      <c r="L1662">
        <v>305000</v>
      </c>
      <c r="M1662" t="s">
        <v>1828</v>
      </c>
      <c r="O1662" s="66">
        <v>21590</v>
      </c>
      <c r="P1662" s="66">
        <v>20343.43</v>
      </c>
      <c r="Q1662" t="s">
        <v>414</v>
      </c>
      <c r="R1662" t="s">
        <v>546</v>
      </c>
      <c r="S1662" t="e">
        <f>VLOOKUP(B1662,中介结果明细表!$B$4:$E$6,8,FALSE)</f>
        <v>#N/A</v>
      </c>
    </row>
    <row r="1663" hidden="1" spans="1:19">
      <c r="A1663">
        <v>1235</v>
      </c>
      <c r="B1663" s="67">
        <v>35000000110</v>
      </c>
      <c r="C1663" t="s">
        <v>1702</v>
      </c>
      <c r="D1663" t="s">
        <v>1871</v>
      </c>
      <c r="E1663" t="s">
        <v>1871</v>
      </c>
      <c r="F1663" t="s">
        <v>557</v>
      </c>
      <c r="G1663" t="s">
        <v>557</v>
      </c>
      <c r="H1663">
        <v>1</v>
      </c>
      <c r="I1663" t="s">
        <v>443</v>
      </c>
      <c r="J1663">
        <v>30331011612</v>
      </c>
      <c r="L1663">
        <v>305000</v>
      </c>
      <c r="M1663" t="s">
        <v>1828</v>
      </c>
      <c r="O1663" s="66">
        <v>3190</v>
      </c>
      <c r="P1663" s="66">
        <v>3005.82</v>
      </c>
      <c r="Q1663" t="s">
        <v>414</v>
      </c>
      <c r="R1663" t="s">
        <v>548</v>
      </c>
      <c r="S1663" t="e">
        <f>VLOOKUP(B1663,中介结果明细表!$B$4:$E$6,8,FALSE)</f>
        <v>#N/A</v>
      </c>
    </row>
    <row r="1664" hidden="1" spans="1:19">
      <c r="A1664">
        <v>1235</v>
      </c>
      <c r="B1664" s="67">
        <v>35000000111</v>
      </c>
      <c r="C1664" t="s">
        <v>1874</v>
      </c>
      <c r="D1664" t="s">
        <v>1875</v>
      </c>
      <c r="E1664" t="s">
        <v>1875</v>
      </c>
      <c r="F1664" t="s">
        <v>1803</v>
      </c>
      <c r="G1664" t="s">
        <v>1803</v>
      </c>
      <c r="H1664">
        <v>1</v>
      </c>
      <c r="I1664" t="s">
        <v>593</v>
      </c>
      <c r="J1664">
        <v>30306071815</v>
      </c>
      <c r="L1664">
        <v>305000</v>
      </c>
      <c r="M1664" t="s">
        <v>1828</v>
      </c>
      <c r="O1664" s="66">
        <v>45972</v>
      </c>
      <c r="P1664" s="66">
        <v>43317.66</v>
      </c>
      <c r="Q1664" t="s">
        <v>414</v>
      </c>
      <c r="R1664" t="s">
        <v>973</v>
      </c>
      <c r="S1664" t="e">
        <f>VLOOKUP(B1664,中介结果明细表!$B$4:$E$6,8,FALSE)</f>
        <v>#N/A</v>
      </c>
    </row>
    <row r="1665" hidden="1" spans="1:19">
      <c r="A1665">
        <v>1235</v>
      </c>
      <c r="B1665" s="67">
        <v>35000000112</v>
      </c>
      <c r="C1665" t="s">
        <v>1874</v>
      </c>
      <c r="D1665" t="s">
        <v>1875</v>
      </c>
      <c r="E1665" t="s">
        <v>1875</v>
      </c>
      <c r="F1665" t="s">
        <v>1803</v>
      </c>
      <c r="G1665" t="s">
        <v>1803</v>
      </c>
      <c r="H1665">
        <v>1</v>
      </c>
      <c r="I1665" t="s">
        <v>593</v>
      </c>
      <c r="J1665">
        <v>30306071815</v>
      </c>
      <c r="L1665">
        <v>305000</v>
      </c>
      <c r="M1665" t="s">
        <v>1828</v>
      </c>
      <c r="O1665" s="66">
        <v>45972</v>
      </c>
      <c r="P1665" s="66">
        <v>43317.66</v>
      </c>
      <c r="Q1665" t="s">
        <v>414</v>
      </c>
      <c r="R1665" t="s">
        <v>973</v>
      </c>
      <c r="S1665" t="e">
        <f>VLOOKUP(B1665,中介结果明细表!$B$4:$E$6,8,FALSE)</f>
        <v>#N/A</v>
      </c>
    </row>
    <row r="1666" hidden="1" spans="1:19">
      <c r="A1666">
        <v>1235</v>
      </c>
      <c r="B1666" s="67">
        <v>35000000113</v>
      </c>
      <c r="C1666" t="s">
        <v>1866</v>
      </c>
      <c r="D1666" t="s">
        <v>1868</v>
      </c>
      <c r="E1666" t="s">
        <v>1868</v>
      </c>
      <c r="F1666" t="s">
        <v>1803</v>
      </c>
      <c r="G1666" t="s">
        <v>1803</v>
      </c>
      <c r="H1666">
        <v>1</v>
      </c>
      <c r="I1666" t="s">
        <v>593</v>
      </c>
      <c r="J1666">
        <v>30304011506</v>
      </c>
      <c r="L1666">
        <v>305000</v>
      </c>
      <c r="M1666" t="s">
        <v>1828</v>
      </c>
      <c r="O1666" s="66">
        <v>34811</v>
      </c>
      <c r="P1666" s="66">
        <v>32801.08</v>
      </c>
      <c r="Q1666" t="s">
        <v>414</v>
      </c>
      <c r="R1666" t="s">
        <v>544</v>
      </c>
      <c r="S1666" t="e">
        <f>VLOOKUP(B1666,中介结果明细表!$B$4:$E$6,8,FALSE)</f>
        <v>#N/A</v>
      </c>
    </row>
    <row r="1667" hidden="1" spans="1:19">
      <c r="A1667">
        <v>1235</v>
      </c>
      <c r="B1667" s="67">
        <v>35000000114</v>
      </c>
      <c r="C1667" t="s">
        <v>1866</v>
      </c>
      <c r="D1667" t="s">
        <v>1868</v>
      </c>
      <c r="E1667" t="s">
        <v>1868</v>
      </c>
      <c r="F1667" t="s">
        <v>1803</v>
      </c>
      <c r="G1667" t="s">
        <v>1803</v>
      </c>
      <c r="H1667">
        <v>1</v>
      </c>
      <c r="I1667" t="s">
        <v>593</v>
      </c>
      <c r="J1667">
        <v>30304011506</v>
      </c>
      <c r="L1667">
        <v>305000</v>
      </c>
      <c r="M1667" t="s">
        <v>1828</v>
      </c>
      <c r="O1667" s="66">
        <v>34811</v>
      </c>
      <c r="P1667" s="66">
        <v>32801.08</v>
      </c>
      <c r="Q1667" t="s">
        <v>414</v>
      </c>
      <c r="R1667" t="s">
        <v>544</v>
      </c>
      <c r="S1667" t="e">
        <f>VLOOKUP(B1667,中介结果明细表!$B$4:$E$6,8,FALSE)</f>
        <v>#N/A</v>
      </c>
    </row>
    <row r="1668" hidden="1" spans="1:19">
      <c r="A1668">
        <v>1235</v>
      </c>
      <c r="B1668" s="67">
        <v>35000000115</v>
      </c>
      <c r="C1668" t="s">
        <v>1866</v>
      </c>
      <c r="D1668" t="s">
        <v>1868</v>
      </c>
      <c r="E1668" t="s">
        <v>1868</v>
      </c>
      <c r="F1668" t="s">
        <v>1803</v>
      </c>
      <c r="G1668" t="s">
        <v>1803</v>
      </c>
      <c r="H1668">
        <v>1</v>
      </c>
      <c r="I1668" t="s">
        <v>593</v>
      </c>
      <c r="J1668">
        <v>30304011506</v>
      </c>
      <c r="L1668">
        <v>305000</v>
      </c>
      <c r="M1668" t="s">
        <v>1828</v>
      </c>
      <c r="O1668" s="66">
        <v>34811</v>
      </c>
      <c r="P1668" s="66">
        <v>32801.08</v>
      </c>
      <c r="Q1668" t="s">
        <v>414</v>
      </c>
      <c r="R1668" t="s">
        <v>544</v>
      </c>
      <c r="S1668" t="e">
        <f>VLOOKUP(B1668,中介结果明细表!$B$4:$E$6,8,FALSE)</f>
        <v>#N/A</v>
      </c>
    </row>
    <row r="1669" hidden="1" spans="1:19">
      <c r="A1669">
        <v>1235</v>
      </c>
      <c r="B1669" s="67">
        <v>35000000116</v>
      </c>
      <c r="C1669" t="s">
        <v>1608</v>
      </c>
      <c r="D1669" t="s">
        <v>1869</v>
      </c>
      <c r="E1669" t="s">
        <v>1869</v>
      </c>
      <c r="F1669" t="s">
        <v>557</v>
      </c>
      <c r="G1669" t="s">
        <v>557</v>
      </c>
      <c r="H1669">
        <v>1</v>
      </c>
      <c r="I1669" t="s">
        <v>443</v>
      </c>
      <c r="J1669">
        <v>30323191829</v>
      </c>
      <c r="L1669">
        <v>305000</v>
      </c>
      <c r="M1669" t="s">
        <v>1828</v>
      </c>
      <c r="O1669" s="66">
        <v>12834</v>
      </c>
      <c r="P1669" s="66">
        <v>12092.99</v>
      </c>
      <c r="Q1669" t="s">
        <v>414</v>
      </c>
      <c r="R1669" t="s">
        <v>933</v>
      </c>
      <c r="S1669" t="e">
        <f>VLOOKUP(B1669,中介结果明细表!$B$4:$E$6,8,FALSE)</f>
        <v>#N/A</v>
      </c>
    </row>
    <row r="1670" hidden="1" spans="1:19">
      <c r="A1670">
        <v>1235</v>
      </c>
      <c r="B1670" s="67">
        <v>35000000117</v>
      </c>
      <c r="C1670" t="s">
        <v>1656</v>
      </c>
      <c r="D1670" t="s">
        <v>1876</v>
      </c>
      <c r="E1670" t="s">
        <v>1876</v>
      </c>
      <c r="F1670" t="s">
        <v>1803</v>
      </c>
      <c r="G1670" t="s">
        <v>1803</v>
      </c>
      <c r="H1670">
        <v>1</v>
      </c>
      <c r="I1670" t="s">
        <v>593</v>
      </c>
      <c r="J1670">
        <v>30304031505</v>
      </c>
      <c r="L1670">
        <v>305000</v>
      </c>
      <c r="M1670" t="s">
        <v>1828</v>
      </c>
      <c r="O1670" s="66">
        <v>12134</v>
      </c>
      <c r="P1670" s="66">
        <v>11433.41</v>
      </c>
      <c r="Q1670" t="s">
        <v>414</v>
      </c>
      <c r="R1670" t="s">
        <v>544</v>
      </c>
      <c r="S1670" t="e">
        <f>VLOOKUP(B1670,中介结果明细表!$B$4:$E$6,8,FALSE)</f>
        <v>#N/A</v>
      </c>
    </row>
    <row r="1671" hidden="1" spans="1:19">
      <c r="A1671">
        <v>1235</v>
      </c>
      <c r="B1671" s="67">
        <v>35000000118</v>
      </c>
      <c r="C1671" t="s">
        <v>1608</v>
      </c>
      <c r="D1671" t="s">
        <v>1869</v>
      </c>
      <c r="E1671" t="s">
        <v>1869</v>
      </c>
      <c r="F1671" t="s">
        <v>557</v>
      </c>
      <c r="G1671" t="s">
        <v>557</v>
      </c>
      <c r="H1671">
        <v>1</v>
      </c>
      <c r="I1671" t="s">
        <v>443</v>
      </c>
      <c r="J1671">
        <v>30323191829</v>
      </c>
      <c r="L1671">
        <v>305000</v>
      </c>
      <c r="M1671" t="s">
        <v>1828</v>
      </c>
      <c r="O1671" s="66">
        <v>12834</v>
      </c>
      <c r="P1671" s="66">
        <v>12092.99</v>
      </c>
      <c r="Q1671" t="s">
        <v>414</v>
      </c>
      <c r="R1671" t="s">
        <v>550</v>
      </c>
      <c r="S1671" t="e">
        <f>VLOOKUP(B1671,中介结果明细表!$B$4:$E$6,8,FALSE)</f>
        <v>#N/A</v>
      </c>
    </row>
    <row r="1672" hidden="1" spans="1:19">
      <c r="A1672">
        <v>1235</v>
      </c>
      <c r="B1672" s="67">
        <v>35000000119</v>
      </c>
      <c r="C1672" t="s">
        <v>1877</v>
      </c>
      <c r="D1672" t="s">
        <v>1878</v>
      </c>
      <c r="E1672" t="s">
        <v>1878</v>
      </c>
      <c r="F1672" t="s">
        <v>1803</v>
      </c>
      <c r="G1672" t="s">
        <v>1803</v>
      </c>
      <c r="H1672">
        <v>1</v>
      </c>
      <c r="I1672" t="s">
        <v>443</v>
      </c>
      <c r="J1672">
        <v>30331012803</v>
      </c>
      <c r="L1672">
        <v>305000</v>
      </c>
      <c r="M1672" t="s">
        <v>1828</v>
      </c>
      <c r="O1672" s="66">
        <v>153686.69</v>
      </c>
      <c r="P1672" s="66">
        <v>144813.11</v>
      </c>
      <c r="Q1672" t="s">
        <v>414</v>
      </c>
      <c r="R1672" t="s">
        <v>859</v>
      </c>
      <c r="S1672" t="e">
        <f>VLOOKUP(B1672,中介结果明细表!$B$4:$E$6,8,FALSE)</f>
        <v>#N/A</v>
      </c>
    </row>
    <row r="1673" hidden="1" spans="1:19">
      <c r="A1673">
        <v>1235</v>
      </c>
      <c r="B1673" s="67">
        <v>35000000120</v>
      </c>
      <c r="C1673" t="s">
        <v>1879</v>
      </c>
      <c r="D1673" t="s">
        <v>1880</v>
      </c>
      <c r="E1673" t="s">
        <v>1880</v>
      </c>
      <c r="F1673" t="s">
        <v>1803</v>
      </c>
      <c r="G1673" t="s">
        <v>1803</v>
      </c>
      <c r="H1673">
        <v>1</v>
      </c>
      <c r="I1673" t="s">
        <v>1827</v>
      </c>
      <c r="J1673">
        <v>30323130301</v>
      </c>
      <c r="L1673">
        <v>305000</v>
      </c>
      <c r="M1673" t="s">
        <v>1828</v>
      </c>
      <c r="O1673" s="66">
        <v>46307.36</v>
      </c>
      <c r="P1673" s="66">
        <v>43633.66</v>
      </c>
      <c r="Q1673" t="s">
        <v>414</v>
      </c>
      <c r="R1673" t="s">
        <v>916</v>
      </c>
      <c r="S1673" t="e">
        <f>VLOOKUP(B1673,中介结果明细表!$B$4:$E$6,8,FALSE)</f>
        <v>#N/A</v>
      </c>
    </row>
    <row r="1674" hidden="1" spans="1:19">
      <c r="A1674">
        <v>1235</v>
      </c>
      <c r="B1674" s="67">
        <v>35000000121</v>
      </c>
      <c r="C1674" t="s">
        <v>1558</v>
      </c>
      <c r="D1674" t="s">
        <v>1872</v>
      </c>
      <c r="E1674" t="s">
        <v>1872</v>
      </c>
      <c r="F1674" t="s">
        <v>1803</v>
      </c>
      <c r="G1674" t="s">
        <v>1803</v>
      </c>
      <c r="H1674">
        <v>1</v>
      </c>
      <c r="I1674" t="s">
        <v>443</v>
      </c>
      <c r="J1674">
        <v>30323190401</v>
      </c>
      <c r="L1674">
        <v>305000</v>
      </c>
      <c r="M1674" t="s">
        <v>1828</v>
      </c>
      <c r="O1674" s="66">
        <v>76823.85</v>
      </c>
      <c r="P1674" s="66">
        <v>72388.19</v>
      </c>
      <c r="Q1674" t="s">
        <v>414</v>
      </c>
      <c r="R1674" t="s">
        <v>916</v>
      </c>
      <c r="S1674" t="e">
        <f>VLOOKUP(B1674,中介结果明细表!$B$4:$E$6,8,FALSE)</f>
        <v>#N/A</v>
      </c>
    </row>
    <row r="1675" hidden="1" spans="1:19">
      <c r="A1675">
        <v>1235</v>
      </c>
      <c r="B1675" s="67">
        <v>35000000122</v>
      </c>
      <c r="C1675" t="s">
        <v>712</v>
      </c>
      <c r="D1675" t="s">
        <v>1599</v>
      </c>
      <c r="E1675" t="s">
        <v>1599</v>
      </c>
      <c r="F1675" t="s">
        <v>1822</v>
      </c>
      <c r="G1675" t="s">
        <v>1822</v>
      </c>
      <c r="H1675">
        <v>1</v>
      </c>
      <c r="I1675" t="s">
        <v>593</v>
      </c>
      <c r="J1675">
        <v>30304011506</v>
      </c>
      <c r="K1675" t="s">
        <v>1728</v>
      </c>
      <c r="L1675">
        <v>305000</v>
      </c>
      <c r="M1675" t="s">
        <v>1828</v>
      </c>
      <c r="O1675" s="66">
        <v>0</v>
      </c>
      <c r="P1675" s="66">
        <v>0</v>
      </c>
      <c r="Q1675" t="s">
        <v>414</v>
      </c>
      <c r="R1675" t="s">
        <v>916</v>
      </c>
      <c r="S1675" t="e">
        <f>VLOOKUP(B1675,中介结果明细表!$B$4:$E$6,8,FALSE)</f>
        <v>#N/A</v>
      </c>
    </row>
    <row r="1676" hidden="1" spans="1:19">
      <c r="A1676">
        <v>1235</v>
      </c>
      <c r="B1676" s="67">
        <v>35000000123</v>
      </c>
      <c r="C1676" t="s">
        <v>1881</v>
      </c>
      <c r="D1676" t="s">
        <v>1882</v>
      </c>
      <c r="E1676" t="s">
        <v>1882</v>
      </c>
      <c r="F1676" t="s">
        <v>1883</v>
      </c>
      <c r="G1676" t="s">
        <v>1883</v>
      </c>
      <c r="H1676">
        <v>1</v>
      </c>
      <c r="I1676" t="s">
        <v>593</v>
      </c>
      <c r="J1676">
        <v>30304031508</v>
      </c>
      <c r="K1676" t="s">
        <v>1848</v>
      </c>
      <c r="L1676">
        <v>305000</v>
      </c>
      <c r="M1676" t="s">
        <v>1828</v>
      </c>
      <c r="O1676" s="66">
        <v>17400</v>
      </c>
      <c r="P1676" s="66">
        <v>16998.14</v>
      </c>
      <c r="Q1676" t="s">
        <v>414</v>
      </c>
      <c r="R1676" t="s">
        <v>973</v>
      </c>
      <c r="S1676" t="e">
        <f>VLOOKUP(B1676,中介结果明细表!$B$4:$E$6,8,FALSE)</f>
        <v>#N/A</v>
      </c>
    </row>
    <row r="1677" hidden="1" spans="1:19">
      <c r="A1677">
        <v>1235</v>
      </c>
      <c r="B1677" s="67">
        <v>36000000000</v>
      </c>
      <c r="C1677" t="s">
        <v>1884</v>
      </c>
      <c r="D1677" t="s">
        <v>1885</v>
      </c>
      <c r="E1677" t="s">
        <v>1884</v>
      </c>
      <c r="F1677" t="s">
        <v>409</v>
      </c>
      <c r="G1677" t="s">
        <v>1886</v>
      </c>
      <c r="H1677">
        <v>1</v>
      </c>
      <c r="I1677" t="s">
        <v>593</v>
      </c>
      <c r="J1677">
        <v>31101</v>
      </c>
      <c r="K1677" t="s">
        <v>433</v>
      </c>
      <c r="L1677">
        <v>306000</v>
      </c>
      <c r="M1677" t="s">
        <v>1887</v>
      </c>
      <c r="O1677" s="66">
        <v>0</v>
      </c>
      <c r="P1677" s="66">
        <v>0</v>
      </c>
      <c r="Q1677" t="s">
        <v>434</v>
      </c>
      <c r="R1677" t="s">
        <v>506</v>
      </c>
      <c r="S1677" t="e">
        <f>VLOOKUP(B1677,中介结果明细表!$B$4:$E$6,8,FALSE)</f>
        <v>#N/A</v>
      </c>
    </row>
    <row r="1678" spans="1:19">
      <c r="A1678">
        <v>1235</v>
      </c>
      <c r="B1678" s="67">
        <v>36000000001</v>
      </c>
      <c r="C1678" t="s">
        <v>1884</v>
      </c>
      <c r="D1678" t="s">
        <v>1885</v>
      </c>
      <c r="E1678" t="s">
        <v>1884</v>
      </c>
      <c r="F1678" t="s">
        <v>542</v>
      </c>
      <c r="G1678" t="s">
        <v>1886</v>
      </c>
      <c r="H1678">
        <v>1</v>
      </c>
      <c r="I1678" t="s">
        <v>593</v>
      </c>
      <c r="J1678">
        <v>31101</v>
      </c>
      <c r="K1678" t="s">
        <v>433</v>
      </c>
      <c r="L1678">
        <v>306000</v>
      </c>
      <c r="M1678" t="s">
        <v>1887</v>
      </c>
      <c r="O1678" s="66">
        <v>24100</v>
      </c>
      <c r="P1678" s="66">
        <v>723</v>
      </c>
      <c r="Q1678" t="s">
        <v>414</v>
      </c>
      <c r="R1678" t="s">
        <v>548</v>
      </c>
      <c r="S1678" t="e">
        <f>VLOOKUP(B1678,中介结果明细表!$B$4:$E$6,8,FALSE)</f>
        <v>#N/A</v>
      </c>
    </row>
    <row r="1679" hidden="1" spans="1:19">
      <c r="A1679">
        <v>1235</v>
      </c>
      <c r="B1679" s="67">
        <v>36000000002</v>
      </c>
      <c r="C1679" t="s">
        <v>1888</v>
      </c>
      <c r="D1679" t="s">
        <v>1889</v>
      </c>
      <c r="E1679" t="s">
        <v>1889</v>
      </c>
      <c r="F1679" t="s">
        <v>555</v>
      </c>
      <c r="G1679" t="s">
        <v>555</v>
      </c>
      <c r="H1679">
        <v>1</v>
      </c>
      <c r="I1679" t="s">
        <v>593</v>
      </c>
      <c r="J1679">
        <v>324</v>
      </c>
      <c r="K1679" t="s">
        <v>1705</v>
      </c>
      <c r="L1679">
        <v>306000</v>
      </c>
      <c r="M1679" t="s">
        <v>1887</v>
      </c>
      <c r="O1679" s="66">
        <v>1329</v>
      </c>
      <c r="P1679" s="66">
        <v>1221.57</v>
      </c>
      <c r="Q1679" t="s">
        <v>414</v>
      </c>
      <c r="R1679" t="s">
        <v>435</v>
      </c>
      <c r="S1679" t="e">
        <f>VLOOKUP(B1679,中介结果明细表!$B$4:$E$6,8,FALSE)</f>
        <v>#N/A</v>
      </c>
    </row>
    <row r="1680" hidden="1" spans="1:19">
      <c r="A1680">
        <v>1235</v>
      </c>
      <c r="B1680" s="67">
        <v>36000000003</v>
      </c>
      <c r="C1680" t="s">
        <v>1888</v>
      </c>
      <c r="D1680" t="s">
        <v>1889</v>
      </c>
      <c r="E1680" t="s">
        <v>1889</v>
      </c>
      <c r="F1680" t="s">
        <v>555</v>
      </c>
      <c r="G1680" t="s">
        <v>555</v>
      </c>
      <c r="H1680">
        <v>1</v>
      </c>
      <c r="I1680" t="s">
        <v>593</v>
      </c>
      <c r="J1680">
        <v>324</v>
      </c>
      <c r="K1680" t="s">
        <v>1890</v>
      </c>
      <c r="L1680">
        <v>306000</v>
      </c>
      <c r="M1680" t="s">
        <v>1887</v>
      </c>
      <c r="O1680" s="66">
        <v>1329</v>
      </c>
      <c r="P1680" s="66">
        <v>1221.57</v>
      </c>
      <c r="Q1680" t="s">
        <v>414</v>
      </c>
      <c r="R1680" t="s">
        <v>464</v>
      </c>
      <c r="S1680" t="e">
        <f>VLOOKUP(B1680,中介结果明细表!$B$4:$E$6,8,FALSE)</f>
        <v>#N/A</v>
      </c>
    </row>
    <row r="1681" hidden="1" spans="1:19">
      <c r="A1681">
        <v>1235</v>
      </c>
      <c r="B1681" s="67">
        <v>704000000000</v>
      </c>
      <c r="C1681" t="s">
        <v>1891</v>
      </c>
      <c r="E1681" t="s">
        <v>1891</v>
      </c>
      <c r="F1681" t="s">
        <v>1807</v>
      </c>
      <c r="G1681" t="s">
        <v>1807</v>
      </c>
      <c r="H1681">
        <v>0</v>
      </c>
      <c r="I1681" t="s">
        <v>593</v>
      </c>
      <c r="L1681">
        <v>704000</v>
      </c>
      <c r="M1681" t="s">
        <v>1892</v>
      </c>
      <c r="O1681" s="66">
        <v>0</v>
      </c>
      <c r="P1681" s="66">
        <v>0</v>
      </c>
      <c r="R1681" t="s">
        <v>642</v>
      </c>
      <c r="S1681" t="e">
        <f>VLOOKUP(B1681,中介结果明细表!$B$4:$E$6,8,FALSE)</f>
        <v>#N/A</v>
      </c>
    </row>
    <row r="1682" hidden="1" spans="1:19">
      <c r="A1682">
        <v>1235</v>
      </c>
      <c r="B1682" s="67">
        <v>704000000001</v>
      </c>
      <c r="C1682" t="s">
        <v>1893</v>
      </c>
      <c r="E1682" t="s">
        <v>1893</v>
      </c>
      <c r="F1682" t="s">
        <v>1807</v>
      </c>
      <c r="G1682" t="s">
        <v>1807</v>
      </c>
      <c r="H1682">
        <v>0</v>
      </c>
      <c r="I1682" t="s">
        <v>593</v>
      </c>
      <c r="L1682">
        <v>704000</v>
      </c>
      <c r="M1682" t="s">
        <v>1892</v>
      </c>
      <c r="O1682" s="66">
        <v>0</v>
      </c>
      <c r="P1682" s="66">
        <v>0</v>
      </c>
      <c r="R1682" t="s">
        <v>654</v>
      </c>
      <c r="S1682" t="e">
        <f>VLOOKUP(B1682,中介结果明细表!$B$4:$E$6,8,FALSE)</f>
        <v>#N/A</v>
      </c>
    </row>
    <row r="1683" hidden="1" spans="1:19">
      <c r="A1683">
        <v>1235</v>
      </c>
      <c r="B1683" s="67">
        <v>704000000002</v>
      </c>
      <c r="C1683" t="s">
        <v>1894</v>
      </c>
      <c r="E1683" t="s">
        <v>1894</v>
      </c>
      <c r="F1683" t="s">
        <v>1807</v>
      </c>
      <c r="G1683" t="s">
        <v>1807</v>
      </c>
      <c r="H1683">
        <v>0</v>
      </c>
      <c r="I1683" t="s">
        <v>472</v>
      </c>
      <c r="L1683">
        <v>704000</v>
      </c>
      <c r="M1683" t="s">
        <v>1892</v>
      </c>
      <c r="O1683" s="66">
        <v>0</v>
      </c>
      <c r="P1683" s="66">
        <v>0</v>
      </c>
      <c r="R1683" t="s">
        <v>468</v>
      </c>
      <c r="S1683" t="e">
        <f>VLOOKUP(B1683,中介结果明细表!$B$4:$E$6,8,FALSE)</f>
        <v>#N/A</v>
      </c>
    </row>
    <row r="1684" hidden="1" spans="1:19">
      <c r="A1684">
        <v>1235</v>
      </c>
      <c r="B1684" s="67">
        <v>709000000000</v>
      </c>
      <c r="C1684" t="s">
        <v>1895</v>
      </c>
      <c r="E1684" t="s">
        <v>1895</v>
      </c>
      <c r="F1684" t="s">
        <v>1807</v>
      </c>
      <c r="G1684" t="s">
        <v>1807</v>
      </c>
      <c r="H1684">
        <v>0</v>
      </c>
      <c r="I1684" t="s">
        <v>1059</v>
      </c>
      <c r="L1684">
        <v>720000</v>
      </c>
      <c r="M1684" t="s">
        <v>1896</v>
      </c>
      <c r="O1684" s="66">
        <v>0</v>
      </c>
      <c r="P1684" s="66">
        <v>0</v>
      </c>
      <c r="R1684" t="s">
        <v>642</v>
      </c>
      <c r="S1684" t="e">
        <f>VLOOKUP(B1684,中介结果明细表!$B$4:$E$6,8,FALSE)</f>
        <v>#N/A</v>
      </c>
    </row>
    <row r="1685" hidden="1" spans="1:19">
      <c r="A1685">
        <v>1235</v>
      </c>
      <c r="B1685" s="67">
        <v>709000000001</v>
      </c>
      <c r="C1685" t="s">
        <v>1897</v>
      </c>
      <c r="E1685" t="s">
        <v>1897</v>
      </c>
      <c r="F1685" t="s">
        <v>1807</v>
      </c>
      <c r="G1685" t="s">
        <v>1807</v>
      </c>
      <c r="H1685">
        <v>0</v>
      </c>
      <c r="I1685" t="s">
        <v>1059</v>
      </c>
      <c r="L1685">
        <v>720000</v>
      </c>
      <c r="M1685" t="s">
        <v>1896</v>
      </c>
      <c r="O1685" s="66">
        <v>0</v>
      </c>
      <c r="P1685" s="66">
        <v>0</v>
      </c>
      <c r="R1685" t="s">
        <v>654</v>
      </c>
      <c r="S1685" t="e">
        <f>VLOOKUP(B1685,中介结果明细表!$B$4:$E$6,8,FALSE)</f>
        <v>#N/A</v>
      </c>
    </row>
    <row r="1686" hidden="1" spans="1:19">
      <c r="A1686">
        <v>1235</v>
      </c>
      <c r="B1686" s="67">
        <v>709000000002</v>
      </c>
      <c r="C1686" t="s">
        <v>1898</v>
      </c>
      <c r="E1686" t="s">
        <v>1898</v>
      </c>
      <c r="F1686" t="s">
        <v>1807</v>
      </c>
      <c r="G1686" t="s">
        <v>1807</v>
      </c>
      <c r="H1686">
        <v>0</v>
      </c>
      <c r="I1686" t="s">
        <v>593</v>
      </c>
      <c r="L1686">
        <v>720000</v>
      </c>
      <c r="M1686" t="s">
        <v>1896</v>
      </c>
      <c r="O1686" s="66">
        <v>0</v>
      </c>
      <c r="P1686" s="66">
        <v>0</v>
      </c>
      <c r="R1686" t="s">
        <v>468</v>
      </c>
      <c r="S1686" t="e">
        <f>VLOOKUP(B1686,中介结果明细表!$B$4:$E$6,8,FALSE)</f>
        <v>#N/A</v>
      </c>
    </row>
    <row r="1687" hidden="1" spans="1:19">
      <c r="A1687">
        <v>1235</v>
      </c>
      <c r="B1687" s="67">
        <v>710000000000</v>
      </c>
      <c r="C1687" t="s">
        <v>1899</v>
      </c>
      <c r="E1687" t="s">
        <v>1899</v>
      </c>
      <c r="F1687" t="s">
        <v>1900</v>
      </c>
      <c r="G1687" t="s">
        <v>1900</v>
      </c>
      <c r="H1687">
        <v>0</v>
      </c>
      <c r="I1687" t="s">
        <v>593</v>
      </c>
      <c r="L1687">
        <v>721000</v>
      </c>
      <c r="M1687" t="s">
        <v>1901</v>
      </c>
      <c r="O1687" s="66">
        <v>2784853.55</v>
      </c>
      <c r="P1687" s="66">
        <v>2784853.55</v>
      </c>
      <c r="R1687" t="s">
        <v>642</v>
      </c>
      <c r="S1687" t="e">
        <f>VLOOKUP(B1687,中介结果明细表!$B$4:$E$6,8,FALSE)</f>
        <v>#N/A</v>
      </c>
    </row>
    <row r="1688" hidden="1" spans="1:19">
      <c r="A1688">
        <v>1235</v>
      </c>
      <c r="B1688" s="67">
        <v>710000000001</v>
      </c>
      <c r="C1688" t="s">
        <v>1902</v>
      </c>
      <c r="E1688" t="s">
        <v>1902</v>
      </c>
      <c r="F1688" t="s">
        <v>1900</v>
      </c>
      <c r="G1688" t="s">
        <v>1900</v>
      </c>
      <c r="H1688">
        <v>0</v>
      </c>
      <c r="I1688" t="s">
        <v>1059</v>
      </c>
      <c r="L1688">
        <v>721000</v>
      </c>
      <c r="M1688" t="s">
        <v>1901</v>
      </c>
      <c r="O1688" s="66">
        <v>4230674.04</v>
      </c>
      <c r="P1688" s="66">
        <v>4230674.04</v>
      </c>
      <c r="R1688" t="s">
        <v>654</v>
      </c>
      <c r="S1688" t="e">
        <f>VLOOKUP(B1688,中介结果明细表!$B$4:$E$6,8,FALSE)</f>
        <v>#N/A</v>
      </c>
    </row>
    <row r="1689" hidden="1" spans="1:19">
      <c r="A1689">
        <v>1235</v>
      </c>
      <c r="B1689" s="67">
        <v>710000000002</v>
      </c>
      <c r="C1689" t="s">
        <v>1903</v>
      </c>
      <c r="E1689" t="s">
        <v>1903</v>
      </c>
      <c r="F1689" t="s">
        <v>1904</v>
      </c>
      <c r="G1689" t="s">
        <v>1904</v>
      </c>
      <c r="H1689">
        <v>0</v>
      </c>
      <c r="I1689" t="s">
        <v>411</v>
      </c>
      <c r="L1689">
        <v>721000</v>
      </c>
      <c r="M1689" t="s">
        <v>1901</v>
      </c>
      <c r="O1689" s="66">
        <v>283250</v>
      </c>
      <c r="P1689" s="66">
        <v>283250</v>
      </c>
      <c r="R1689" t="s">
        <v>468</v>
      </c>
      <c r="S1689" t="e">
        <f>VLOOKUP(B1689,中介结果明细表!$B$4:$E$6,8,FALSE)</f>
        <v>#N/A</v>
      </c>
    </row>
    <row r="1690" hidden="1" spans="1:19">
      <c r="A1690">
        <v>1235</v>
      </c>
      <c r="B1690" s="67">
        <v>710000000003</v>
      </c>
      <c r="C1690" t="s">
        <v>1905</v>
      </c>
      <c r="E1690" t="s">
        <v>1905</v>
      </c>
      <c r="F1690" t="s">
        <v>1803</v>
      </c>
      <c r="G1690" t="s">
        <v>1803</v>
      </c>
      <c r="H1690">
        <v>0</v>
      </c>
      <c r="I1690" t="s">
        <v>593</v>
      </c>
      <c r="L1690">
        <v>721000</v>
      </c>
      <c r="M1690" t="s">
        <v>1901</v>
      </c>
      <c r="O1690" s="66">
        <v>7179531.52</v>
      </c>
      <c r="P1690" s="66">
        <v>7179531.52</v>
      </c>
      <c r="R1690" t="s">
        <v>933</v>
      </c>
      <c r="S1690" t="e">
        <f>VLOOKUP(B1690,中介结果明细表!$B$4:$E$6,8,FALSE)</f>
        <v>#N/A</v>
      </c>
    </row>
    <row r="1691" hidden="1" spans="1:19">
      <c r="A1691">
        <v>1235</v>
      </c>
      <c r="B1691" s="67">
        <v>810000000000</v>
      </c>
      <c r="C1691" t="s">
        <v>1906</v>
      </c>
      <c r="D1691" t="s">
        <v>1907</v>
      </c>
      <c r="E1691" t="s">
        <v>1908</v>
      </c>
      <c r="F1691" t="s">
        <v>1646</v>
      </c>
      <c r="G1691" t="s">
        <v>1909</v>
      </c>
      <c r="H1691">
        <v>0</v>
      </c>
      <c r="I1691" t="s">
        <v>411</v>
      </c>
      <c r="L1691">
        <v>810410</v>
      </c>
      <c r="M1691" t="s">
        <v>1910</v>
      </c>
      <c r="O1691" s="66">
        <v>1</v>
      </c>
      <c r="P1691" s="66">
        <v>0</v>
      </c>
      <c r="R1691" t="s">
        <v>642</v>
      </c>
      <c r="S1691" t="e">
        <f>VLOOKUP(B1691,中介结果明细表!$B$4:$E$6,8,FALSE)</f>
        <v>#N/A</v>
      </c>
    </row>
    <row r="1692" hidden="1" spans="1:19">
      <c r="A1692">
        <v>1235</v>
      </c>
      <c r="B1692" s="67">
        <v>810000000001</v>
      </c>
      <c r="C1692" t="s">
        <v>1911</v>
      </c>
      <c r="D1692" t="s">
        <v>1912</v>
      </c>
      <c r="E1692" t="s">
        <v>1908</v>
      </c>
      <c r="F1692" t="s">
        <v>1646</v>
      </c>
      <c r="G1692" t="s">
        <v>1909</v>
      </c>
      <c r="H1692">
        <v>0</v>
      </c>
      <c r="I1692" t="s">
        <v>411</v>
      </c>
      <c r="L1692">
        <v>810410</v>
      </c>
      <c r="M1692" t="s">
        <v>1910</v>
      </c>
      <c r="O1692" s="66">
        <v>1</v>
      </c>
      <c r="P1692" s="66">
        <v>0</v>
      </c>
      <c r="R1692" t="s">
        <v>642</v>
      </c>
      <c r="S1692" t="e">
        <f>VLOOKUP(B1692,中介结果明细表!$B$4:$E$6,8,FALSE)</f>
        <v>#N/A</v>
      </c>
    </row>
    <row r="1693" hidden="1" spans="1:19">
      <c r="A1693">
        <v>1235</v>
      </c>
      <c r="B1693" s="67">
        <v>810000000002</v>
      </c>
      <c r="C1693" t="s">
        <v>1913</v>
      </c>
      <c r="D1693" t="s">
        <v>1914</v>
      </c>
      <c r="E1693" t="s">
        <v>1915</v>
      </c>
      <c r="F1693" t="s">
        <v>1646</v>
      </c>
      <c r="G1693" t="s">
        <v>1909</v>
      </c>
      <c r="H1693">
        <v>0</v>
      </c>
      <c r="I1693" t="s">
        <v>593</v>
      </c>
      <c r="L1693">
        <v>810410</v>
      </c>
      <c r="M1693" t="s">
        <v>1910</v>
      </c>
      <c r="O1693" s="66">
        <v>1</v>
      </c>
      <c r="P1693" s="66">
        <v>0</v>
      </c>
      <c r="R1693" t="s">
        <v>642</v>
      </c>
      <c r="S1693" t="e">
        <f>VLOOKUP(B1693,中介结果明细表!$B$4:$E$6,8,FALSE)</f>
        <v>#N/A</v>
      </c>
    </row>
    <row r="1694" hidden="1" spans="1:19">
      <c r="A1694">
        <v>1235</v>
      </c>
      <c r="B1694" s="67">
        <v>810000000003</v>
      </c>
      <c r="C1694" t="s">
        <v>1916</v>
      </c>
      <c r="D1694" t="s">
        <v>1917</v>
      </c>
      <c r="E1694" t="s">
        <v>1915</v>
      </c>
      <c r="F1694" t="s">
        <v>1646</v>
      </c>
      <c r="G1694" t="s">
        <v>1909</v>
      </c>
      <c r="H1694">
        <v>0</v>
      </c>
      <c r="I1694" t="s">
        <v>593</v>
      </c>
      <c r="L1694">
        <v>810410</v>
      </c>
      <c r="M1694" t="s">
        <v>1910</v>
      </c>
      <c r="O1694" s="66">
        <v>1</v>
      </c>
      <c r="P1694" s="66">
        <v>0</v>
      </c>
      <c r="R1694" t="s">
        <v>642</v>
      </c>
      <c r="S1694" t="e">
        <f>VLOOKUP(B1694,中介结果明细表!$B$4:$E$6,8,FALSE)</f>
        <v>#N/A</v>
      </c>
    </row>
    <row r="1695" hidden="1" spans="1:19">
      <c r="A1695">
        <v>1235</v>
      </c>
      <c r="B1695" s="67">
        <v>820000000000</v>
      </c>
      <c r="C1695" t="s">
        <v>1918</v>
      </c>
      <c r="D1695" t="s">
        <v>1919</v>
      </c>
      <c r="E1695" t="s">
        <v>1918</v>
      </c>
      <c r="F1695" t="s">
        <v>1807</v>
      </c>
      <c r="G1695" t="s">
        <v>1807</v>
      </c>
      <c r="H1695">
        <v>0</v>
      </c>
      <c r="I1695" t="s">
        <v>796</v>
      </c>
      <c r="L1695">
        <v>820210</v>
      </c>
      <c r="M1695" t="s">
        <v>1920</v>
      </c>
      <c r="O1695" s="66">
        <v>0</v>
      </c>
      <c r="P1695" s="66">
        <v>0</v>
      </c>
      <c r="Q1695" t="s">
        <v>414</v>
      </c>
      <c r="R1695" t="s">
        <v>585</v>
      </c>
      <c r="S1695" t="e">
        <f>VLOOKUP(B1695,中介结果明细表!$B$4:$E$6,8,FALSE)</f>
        <v>#N/A</v>
      </c>
    </row>
    <row r="1696" hidden="1" spans="1:19">
      <c r="A1696">
        <v>1235</v>
      </c>
      <c r="B1696" s="67">
        <v>910000000000</v>
      </c>
      <c r="C1696" t="s">
        <v>438</v>
      </c>
      <c r="E1696" t="s">
        <v>438</v>
      </c>
      <c r="F1696" t="s">
        <v>1921</v>
      </c>
      <c r="G1696" t="s">
        <v>1921</v>
      </c>
      <c r="H1696">
        <v>0</v>
      </c>
      <c r="I1696" t="s">
        <v>593</v>
      </c>
      <c r="L1696">
        <v>910600</v>
      </c>
      <c r="M1696" t="s">
        <v>1922</v>
      </c>
      <c r="O1696" s="66">
        <v>0</v>
      </c>
      <c r="P1696" s="66">
        <v>0</v>
      </c>
      <c r="R1696" t="s">
        <v>642</v>
      </c>
      <c r="S1696" t="e">
        <f>VLOOKUP(B1696,中介结果明细表!$B$4:$E$6,8,FALSE)</f>
        <v>#N/A</v>
      </c>
    </row>
    <row r="1697" hidden="1" spans="1:19">
      <c r="A1697">
        <v>1235</v>
      </c>
      <c r="B1697" s="67">
        <v>910000000001</v>
      </c>
      <c r="C1697" t="s">
        <v>438</v>
      </c>
      <c r="E1697" t="s">
        <v>438</v>
      </c>
      <c r="F1697" t="s">
        <v>1921</v>
      </c>
      <c r="G1697" t="s">
        <v>1921</v>
      </c>
      <c r="H1697">
        <v>0</v>
      </c>
      <c r="I1697" t="s">
        <v>593</v>
      </c>
      <c r="L1697">
        <v>910600</v>
      </c>
      <c r="M1697" t="s">
        <v>1922</v>
      </c>
      <c r="O1697" s="66">
        <v>0</v>
      </c>
      <c r="P1697" s="66">
        <v>0</v>
      </c>
      <c r="R1697" t="s">
        <v>455</v>
      </c>
      <c r="S1697" t="e">
        <f>VLOOKUP(B1697,中介结果明细表!$B$4:$E$6,8,FALSE)</f>
        <v>#N/A</v>
      </c>
    </row>
    <row r="1698" hidden="1" spans="1:19">
      <c r="A1698">
        <v>1235</v>
      </c>
      <c r="B1698" s="67">
        <v>910000000002</v>
      </c>
      <c r="C1698" t="s">
        <v>438</v>
      </c>
      <c r="E1698" t="s">
        <v>438</v>
      </c>
      <c r="F1698" t="s">
        <v>1921</v>
      </c>
      <c r="G1698" t="s">
        <v>1921</v>
      </c>
      <c r="H1698">
        <v>0</v>
      </c>
      <c r="I1698" t="s">
        <v>593</v>
      </c>
      <c r="L1698">
        <v>910600</v>
      </c>
      <c r="M1698" t="s">
        <v>1922</v>
      </c>
      <c r="O1698" s="66">
        <v>0</v>
      </c>
      <c r="P1698" s="66">
        <v>0</v>
      </c>
      <c r="R1698" t="s">
        <v>455</v>
      </c>
      <c r="S1698" t="e">
        <f>VLOOKUP(B1698,中介结果明细表!$B$4:$E$6,8,FALSE)</f>
        <v>#N/A</v>
      </c>
    </row>
    <row r="1699" hidden="1" spans="1:19">
      <c r="A1699">
        <v>1235</v>
      </c>
      <c r="B1699" s="67">
        <v>910000000003</v>
      </c>
      <c r="C1699" t="s">
        <v>1923</v>
      </c>
      <c r="E1699" t="s">
        <v>1923</v>
      </c>
      <c r="F1699" t="s">
        <v>1924</v>
      </c>
      <c r="G1699" t="s">
        <v>1924</v>
      </c>
      <c r="H1699">
        <v>0</v>
      </c>
      <c r="I1699" t="s">
        <v>593</v>
      </c>
      <c r="L1699">
        <v>910300</v>
      </c>
      <c r="M1699" t="s">
        <v>1925</v>
      </c>
      <c r="O1699" s="66">
        <v>0</v>
      </c>
      <c r="P1699" s="66">
        <v>0</v>
      </c>
      <c r="R1699" t="s">
        <v>585</v>
      </c>
      <c r="S1699" t="e">
        <f>VLOOKUP(B1699,中介结果明细表!$B$4:$E$6,8,FALSE)</f>
        <v>#N/A</v>
      </c>
    </row>
    <row r="1700" hidden="1" spans="1:19">
      <c r="A1700">
        <v>1235</v>
      </c>
      <c r="B1700" s="67">
        <v>910000000004</v>
      </c>
      <c r="C1700" t="s">
        <v>1926</v>
      </c>
      <c r="E1700" t="s">
        <v>1926</v>
      </c>
      <c r="F1700" t="s">
        <v>1927</v>
      </c>
      <c r="G1700" t="s">
        <v>1928</v>
      </c>
      <c r="H1700">
        <v>0</v>
      </c>
      <c r="I1700" t="s">
        <v>796</v>
      </c>
      <c r="L1700">
        <v>910600</v>
      </c>
      <c r="M1700" t="s">
        <v>1922</v>
      </c>
      <c r="O1700" s="66">
        <v>0</v>
      </c>
      <c r="P1700" s="66">
        <v>0</v>
      </c>
      <c r="R1700" t="s">
        <v>609</v>
      </c>
      <c r="S1700" t="e">
        <f>VLOOKUP(B1700,中介结果明细表!$B$4:$E$6,8,FALSE)</f>
        <v>#N/A</v>
      </c>
    </row>
    <row r="1701" hidden="1" spans="1:19">
      <c r="A1701">
        <v>1235</v>
      </c>
      <c r="B1701" s="67">
        <v>910000000005</v>
      </c>
      <c r="C1701" t="s">
        <v>1929</v>
      </c>
      <c r="E1701" t="s">
        <v>1929</v>
      </c>
      <c r="F1701" t="s">
        <v>1927</v>
      </c>
      <c r="G1701" t="s">
        <v>1930</v>
      </c>
      <c r="H1701">
        <v>0</v>
      </c>
      <c r="I1701" t="s">
        <v>796</v>
      </c>
      <c r="L1701">
        <v>910600</v>
      </c>
      <c r="M1701" t="s">
        <v>1922</v>
      </c>
      <c r="O1701" s="66">
        <v>0</v>
      </c>
      <c r="P1701" s="66">
        <v>0</v>
      </c>
      <c r="R1701" t="s">
        <v>609</v>
      </c>
      <c r="S1701" t="e">
        <f>VLOOKUP(B1701,中介结果明细表!$B$4:$E$6,8,FALSE)</f>
        <v>#N/A</v>
      </c>
    </row>
    <row r="1702" hidden="1" spans="1:19">
      <c r="A1702">
        <v>1235</v>
      </c>
      <c r="B1702" s="67">
        <v>910000000006</v>
      </c>
      <c r="C1702" t="s">
        <v>1931</v>
      </c>
      <c r="E1702" t="s">
        <v>1931</v>
      </c>
      <c r="F1702" t="s">
        <v>1927</v>
      </c>
      <c r="G1702" t="s">
        <v>1927</v>
      </c>
      <c r="H1702">
        <v>0</v>
      </c>
      <c r="I1702" t="s">
        <v>796</v>
      </c>
      <c r="L1702">
        <v>910600</v>
      </c>
      <c r="M1702" t="s">
        <v>1922</v>
      </c>
      <c r="O1702" s="66">
        <v>0</v>
      </c>
      <c r="P1702" s="66">
        <v>0</v>
      </c>
      <c r="S1702" t="e">
        <f>VLOOKUP(B1702,中介结果明细表!$B$4:$E$6,8,FALSE)</f>
        <v>#N/A</v>
      </c>
    </row>
    <row r="1703" hidden="1" spans="1:19">
      <c r="A1703">
        <v>1235</v>
      </c>
      <c r="B1703" s="67">
        <v>910000000007</v>
      </c>
      <c r="C1703" t="s">
        <v>1932</v>
      </c>
      <c r="D1703" t="s">
        <v>1933</v>
      </c>
      <c r="E1703" t="s">
        <v>1934</v>
      </c>
      <c r="F1703" t="s">
        <v>1927</v>
      </c>
      <c r="G1703" t="s">
        <v>1927</v>
      </c>
      <c r="H1703">
        <v>0</v>
      </c>
      <c r="I1703" t="s">
        <v>796</v>
      </c>
      <c r="L1703">
        <v>910300</v>
      </c>
      <c r="M1703" t="s">
        <v>1925</v>
      </c>
      <c r="O1703" s="66">
        <v>317554.84</v>
      </c>
      <c r="P1703" s="66">
        <v>278287.3</v>
      </c>
      <c r="R1703" t="s">
        <v>447</v>
      </c>
      <c r="S1703" t="e">
        <f>VLOOKUP(B1703,中介结果明细表!$B$4:$E$6,8,FALSE)</f>
        <v>#N/A</v>
      </c>
    </row>
    <row r="1704" hidden="1" spans="1:19">
      <c r="A1704">
        <v>1235</v>
      </c>
      <c r="B1704" s="67">
        <v>910000000008</v>
      </c>
      <c r="C1704" t="s">
        <v>1932</v>
      </c>
      <c r="D1704" t="s">
        <v>1935</v>
      </c>
      <c r="E1704" t="s">
        <v>1936</v>
      </c>
      <c r="F1704" t="s">
        <v>1927</v>
      </c>
      <c r="G1704" t="s">
        <v>1927</v>
      </c>
      <c r="H1704">
        <v>0</v>
      </c>
      <c r="I1704" t="s">
        <v>796</v>
      </c>
      <c r="L1704">
        <v>910300</v>
      </c>
      <c r="M1704" t="s">
        <v>1925</v>
      </c>
      <c r="O1704" s="66">
        <v>688037.4</v>
      </c>
      <c r="P1704" s="66">
        <v>602957.51</v>
      </c>
      <c r="R1704" t="s">
        <v>447</v>
      </c>
      <c r="S1704" t="e">
        <f>VLOOKUP(B1704,中介结果明细表!$B$4:$E$6,8,FALSE)</f>
        <v>#N/A</v>
      </c>
    </row>
    <row r="1705" hidden="1" spans="1:19">
      <c r="A1705">
        <v>1235</v>
      </c>
      <c r="B1705" s="67">
        <v>910000000009</v>
      </c>
      <c r="C1705" t="s">
        <v>1932</v>
      </c>
      <c r="D1705" t="s">
        <v>1937</v>
      </c>
      <c r="E1705" t="s">
        <v>1938</v>
      </c>
      <c r="F1705" t="s">
        <v>1927</v>
      </c>
      <c r="G1705" t="s">
        <v>1927</v>
      </c>
      <c r="H1705">
        <v>0</v>
      </c>
      <c r="I1705" t="s">
        <v>796</v>
      </c>
      <c r="L1705">
        <v>910300</v>
      </c>
      <c r="M1705" t="s">
        <v>1925</v>
      </c>
      <c r="O1705" s="66">
        <v>216324.42</v>
      </c>
      <c r="P1705" s="66">
        <v>189574.62</v>
      </c>
      <c r="R1705" t="s">
        <v>447</v>
      </c>
      <c r="S1705" t="e">
        <f>VLOOKUP(B1705,中介结果明细表!$B$4:$E$6,8,FALSE)</f>
        <v>#N/A</v>
      </c>
    </row>
    <row r="1706" hidden="1" spans="1:19">
      <c r="A1706">
        <v>1235</v>
      </c>
      <c r="B1706" s="67">
        <v>910000000010</v>
      </c>
      <c r="C1706" t="s">
        <v>1932</v>
      </c>
      <c r="D1706" t="s">
        <v>1939</v>
      </c>
      <c r="E1706" t="s">
        <v>1940</v>
      </c>
      <c r="F1706" t="s">
        <v>1927</v>
      </c>
      <c r="G1706" t="s">
        <v>1927</v>
      </c>
      <c r="H1706">
        <v>0</v>
      </c>
      <c r="I1706" t="s">
        <v>796</v>
      </c>
      <c r="L1706">
        <v>910300</v>
      </c>
      <c r="M1706" t="s">
        <v>1925</v>
      </c>
      <c r="O1706" s="66">
        <v>952666.44</v>
      </c>
      <c r="P1706" s="66">
        <v>834863.6</v>
      </c>
      <c r="R1706" t="s">
        <v>447</v>
      </c>
      <c r="S1706" t="e">
        <f>VLOOKUP(B1706,中介结果明细表!$B$4:$E$6,8,FALSE)</f>
        <v>#N/A</v>
      </c>
    </row>
    <row r="1707" hidden="1" spans="1:19">
      <c r="A1707">
        <v>1235</v>
      </c>
      <c r="B1707" s="67">
        <v>910000000011</v>
      </c>
      <c r="C1707" t="s">
        <v>1932</v>
      </c>
      <c r="D1707" t="s">
        <v>1941</v>
      </c>
      <c r="E1707" t="s">
        <v>1942</v>
      </c>
      <c r="F1707" t="s">
        <v>1927</v>
      </c>
      <c r="G1707" t="s">
        <v>1927</v>
      </c>
      <c r="H1707">
        <v>0</v>
      </c>
      <c r="I1707" t="s">
        <v>796</v>
      </c>
      <c r="L1707">
        <v>910300</v>
      </c>
      <c r="M1707" t="s">
        <v>1925</v>
      </c>
      <c r="O1707" s="66">
        <v>0</v>
      </c>
      <c r="P1707" s="66">
        <v>0</v>
      </c>
      <c r="R1707" t="s">
        <v>609</v>
      </c>
      <c r="S1707" t="e">
        <f>VLOOKUP(B1707,中介结果明细表!$B$4:$E$6,8,FALSE)</f>
        <v>#N/A</v>
      </c>
    </row>
    <row r="1708" hidden="1" spans="1:19">
      <c r="A1708">
        <v>1235</v>
      </c>
      <c r="B1708" s="67">
        <v>910000000012</v>
      </c>
      <c r="C1708" t="s">
        <v>1932</v>
      </c>
      <c r="D1708" t="s">
        <v>1943</v>
      </c>
      <c r="E1708" t="s">
        <v>1944</v>
      </c>
      <c r="F1708" t="s">
        <v>1927</v>
      </c>
      <c r="G1708" t="s">
        <v>1927</v>
      </c>
      <c r="H1708">
        <v>0</v>
      </c>
      <c r="I1708" t="s">
        <v>796</v>
      </c>
      <c r="L1708">
        <v>910300</v>
      </c>
      <c r="M1708" t="s">
        <v>1925</v>
      </c>
      <c r="O1708" s="66">
        <v>0</v>
      </c>
      <c r="P1708" s="66">
        <v>0</v>
      </c>
      <c r="R1708" t="s">
        <v>609</v>
      </c>
      <c r="S1708" t="e">
        <f>VLOOKUP(B1708,中介结果明细表!$B$4:$E$6,8,FALSE)</f>
        <v>#N/A</v>
      </c>
    </row>
    <row r="1709" hidden="1" spans="1:19">
      <c r="A1709">
        <v>1235</v>
      </c>
      <c r="B1709" s="67">
        <v>910000000013</v>
      </c>
      <c r="C1709" t="s">
        <v>1932</v>
      </c>
      <c r="D1709" t="s">
        <v>1945</v>
      </c>
      <c r="E1709" t="s">
        <v>1944</v>
      </c>
      <c r="F1709" t="s">
        <v>1927</v>
      </c>
      <c r="G1709" t="s">
        <v>1927</v>
      </c>
      <c r="H1709">
        <v>0</v>
      </c>
      <c r="I1709" t="s">
        <v>796</v>
      </c>
      <c r="L1709">
        <v>910300</v>
      </c>
      <c r="M1709" t="s">
        <v>1925</v>
      </c>
      <c r="O1709" s="66">
        <v>0</v>
      </c>
      <c r="P1709" s="66">
        <v>0</v>
      </c>
      <c r="R1709" t="s">
        <v>609</v>
      </c>
      <c r="S1709" t="e">
        <f>VLOOKUP(B1709,中介结果明细表!$B$4:$E$6,8,FALSE)</f>
        <v>#N/A</v>
      </c>
    </row>
    <row r="1710" hidden="1" spans="1:19">
      <c r="A1710">
        <v>1235</v>
      </c>
      <c r="B1710" s="67">
        <v>910000000014</v>
      </c>
      <c r="C1710" t="s">
        <v>1932</v>
      </c>
      <c r="D1710" t="s">
        <v>1946</v>
      </c>
      <c r="E1710" t="s">
        <v>1947</v>
      </c>
      <c r="F1710" t="s">
        <v>1927</v>
      </c>
      <c r="G1710" t="s">
        <v>1927</v>
      </c>
      <c r="H1710">
        <v>0</v>
      </c>
      <c r="I1710" t="s">
        <v>796</v>
      </c>
      <c r="L1710">
        <v>910300</v>
      </c>
      <c r="M1710" t="s">
        <v>1925</v>
      </c>
      <c r="O1710" s="66">
        <v>0</v>
      </c>
      <c r="P1710" s="66">
        <v>0</v>
      </c>
      <c r="R1710" t="s">
        <v>609</v>
      </c>
      <c r="S1710" t="e">
        <f>VLOOKUP(B1710,中介结果明细表!$B$4:$E$6,8,FALSE)</f>
        <v>#N/A</v>
      </c>
    </row>
    <row r="1711" hidden="1" spans="1:19">
      <c r="A1711">
        <v>1235</v>
      </c>
      <c r="B1711" s="67">
        <v>910000000015</v>
      </c>
      <c r="C1711" t="s">
        <v>1932</v>
      </c>
      <c r="D1711" t="s">
        <v>1948</v>
      </c>
      <c r="E1711" t="s">
        <v>1942</v>
      </c>
      <c r="F1711" t="s">
        <v>1927</v>
      </c>
      <c r="G1711" t="s">
        <v>1927</v>
      </c>
      <c r="H1711">
        <v>0</v>
      </c>
      <c r="I1711" t="s">
        <v>796</v>
      </c>
      <c r="L1711">
        <v>910300</v>
      </c>
      <c r="M1711" t="s">
        <v>1925</v>
      </c>
      <c r="O1711" s="66">
        <v>0</v>
      </c>
      <c r="P1711" s="66">
        <v>0</v>
      </c>
      <c r="R1711" t="s">
        <v>609</v>
      </c>
      <c r="S1711" t="e">
        <f>VLOOKUP(B1711,中介结果明细表!$B$4:$E$6,8,FALSE)</f>
        <v>#N/A</v>
      </c>
    </row>
    <row r="1712" hidden="1" spans="1:19">
      <c r="A1712">
        <v>1235</v>
      </c>
      <c r="B1712" s="67">
        <v>910000000016</v>
      </c>
      <c r="C1712" t="s">
        <v>1932</v>
      </c>
      <c r="D1712" t="s">
        <v>1949</v>
      </c>
      <c r="E1712" t="s">
        <v>1950</v>
      </c>
      <c r="F1712" t="s">
        <v>1927</v>
      </c>
      <c r="G1712" t="s">
        <v>1927</v>
      </c>
      <c r="H1712">
        <v>0</v>
      </c>
      <c r="I1712" t="s">
        <v>796</v>
      </c>
      <c r="L1712">
        <v>910300</v>
      </c>
      <c r="M1712" t="s">
        <v>1925</v>
      </c>
      <c r="O1712" s="66">
        <v>0</v>
      </c>
      <c r="P1712" s="66">
        <v>0</v>
      </c>
      <c r="R1712" t="s">
        <v>609</v>
      </c>
      <c r="S1712" t="e">
        <f>VLOOKUP(B1712,中介结果明细表!$B$4:$E$6,8,FALSE)</f>
        <v>#N/A</v>
      </c>
    </row>
    <row r="1713" hidden="1" spans="1:19">
      <c r="A1713">
        <v>1235</v>
      </c>
      <c r="B1713" s="67">
        <v>910000000017</v>
      </c>
      <c r="C1713" t="s">
        <v>1932</v>
      </c>
      <c r="D1713" t="s">
        <v>1951</v>
      </c>
      <c r="E1713" t="s">
        <v>1952</v>
      </c>
      <c r="F1713" t="s">
        <v>1927</v>
      </c>
      <c r="G1713" t="s">
        <v>1927</v>
      </c>
      <c r="H1713">
        <v>0</v>
      </c>
      <c r="I1713" t="s">
        <v>796</v>
      </c>
      <c r="L1713">
        <v>910300</v>
      </c>
      <c r="M1713" t="s">
        <v>1925</v>
      </c>
      <c r="O1713" s="66">
        <v>0</v>
      </c>
      <c r="P1713" s="66">
        <v>0</v>
      </c>
      <c r="R1713" t="s">
        <v>926</v>
      </c>
      <c r="S1713" t="e">
        <f>VLOOKUP(B1713,中介结果明细表!$B$4:$E$6,8,FALSE)</f>
        <v>#N/A</v>
      </c>
    </row>
    <row r="1714" hidden="1" spans="1:19">
      <c r="A1714">
        <v>1235</v>
      </c>
      <c r="B1714" s="67">
        <v>910000000018</v>
      </c>
      <c r="C1714" t="s">
        <v>1931</v>
      </c>
      <c r="E1714" t="s">
        <v>1931</v>
      </c>
      <c r="F1714" t="s">
        <v>1717</v>
      </c>
      <c r="G1714" t="s">
        <v>1803</v>
      </c>
      <c r="H1714">
        <v>0</v>
      </c>
      <c r="I1714" t="s">
        <v>593</v>
      </c>
      <c r="L1714">
        <v>910600</v>
      </c>
      <c r="M1714" t="s">
        <v>1922</v>
      </c>
      <c r="O1714" s="66">
        <v>0</v>
      </c>
      <c r="P1714" s="66">
        <v>0</v>
      </c>
      <c r="R1714" t="s">
        <v>642</v>
      </c>
      <c r="S1714" t="e">
        <f>VLOOKUP(B1714,中介结果明细表!$B$4:$E$6,8,FALSE)</f>
        <v>#N/A</v>
      </c>
    </row>
    <row r="1715" hidden="1" spans="1:19">
      <c r="A1715">
        <v>1235</v>
      </c>
      <c r="B1715" s="67">
        <v>910000000019</v>
      </c>
      <c r="C1715" t="s">
        <v>1931</v>
      </c>
      <c r="E1715" t="s">
        <v>1931</v>
      </c>
      <c r="F1715" t="s">
        <v>1953</v>
      </c>
      <c r="G1715" t="s">
        <v>1954</v>
      </c>
      <c r="H1715">
        <v>0</v>
      </c>
      <c r="I1715" t="s">
        <v>593</v>
      </c>
      <c r="L1715">
        <v>910600</v>
      </c>
      <c r="M1715" t="s">
        <v>1922</v>
      </c>
      <c r="O1715" s="66">
        <v>0</v>
      </c>
      <c r="P1715" s="66">
        <v>0</v>
      </c>
      <c r="R1715" t="s">
        <v>1955</v>
      </c>
      <c r="S1715" t="e">
        <f>VLOOKUP(B1715,中介结果明细表!$B$4:$E$6,8,FALSE)</f>
        <v>#N/A</v>
      </c>
    </row>
    <row r="1716" hidden="1" spans="1:19">
      <c r="A1716">
        <v>1235</v>
      </c>
      <c r="B1716" s="67">
        <v>910000000020</v>
      </c>
      <c r="C1716" t="s">
        <v>1956</v>
      </c>
      <c r="E1716" t="s">
        <v>1956</v>
      </c>
      <c r="F1716" t="s">
        <v>1957</v>
      </c>
      <c r="G1716" t="s">
        <v>1957</v>
      </c>
      <c r="H1716">
        <v>0</v>
      </c>
      <c r="I1716" t="s">
        <v>593</v>
      </c>
      <c r="L1716">
        <v>910600</v>
      </c>
      <c r="M1716" t="s">
        <v>1922</v>
      </c>
      <c r="O1716" s="66">
        <v>0</v>
      </c>
      <c r="P1716" s="66">
        <v>0</v>
      </c>
      <c r="R1716" t="s">
        <v>1955</v>
      </c>
      <c r="S1716" t="e">
        <f>VLOOKUP(B1716,中介结果明细表!$B$4:$E$6,8,FALSE)</f>
        <v>#N/A</v>
      </c>
    </row>
    <row r="1717" hidden="1" spans="1:19">
      <c r="A1717">
        <v>1235</v>
      </c>
      <c r="B1717" s="67">
        <v>910000000021</v>
      </c>
      <c r="C1717" t="s">
        <v>1958</v>
      </c>
      <c r="E1717" t="s">
        <v>1958</v>
      </c>
      <c r="F1717" t="s">
        <v>1957</v>
      </c>
      <c r="G1717" t="s">
        <v>1957</v>
      </c>
      <c r="H1717">
        <v>0</v>
      </c>
      <c r="I1717" t="s">
        <v>593</v>
      </c>
      <c r="L1717">
        <v>910600</v>
      </c>
      <c r="M1717" t="s">
        <v>1922</v>
      </c>
      <c r="O1717" s="66">
        <v>0</v>
      </c>
      <c r="P1717" s="66">
        <v>0</v>
      </c>
      <c r="R1717" t="s">
        <v>1955</v>
      </c>
      <c r="S1717" t="e">
        <f>VLOOKUP(B1717,中介结果明细表!$B$4:$E$6,8,FALSE)</f>
        <v>#N/A</v>
      </c>
    </row>
    <row r="1718" hidden="1" spans="1:19">
      <c r="A1718">
        <v>1235</v>
      </c>
      <c r="B1718" s="67">
        <v>910000000022</v>
      </c>
      <c r="C1718" t="s">
        <v>1959</v>
      </c>
      <c r="E1718" t="s">
        <v>1959</v>
      </c>
      <c r="F1718" t="s">
        <v>1960</v>
      </c>
      <c r="G1718" t="s">
        <v>1960</v>
      </c>
      <c r="H1718">
        <v>0</v>
      </c>
      <c r="I1718" t="s">
        <v>593</v>
      </c>
      <c r="L1718">
        <v>910600</v>
      </c>
      <c r="M1718" t="s">
        <v>1922</v>
      </c>
      <c r="O1718" s="66">
        <v>1285547.32</v>
      </c>
      <c r="P1718" s="66">
        <v>0</v>
      </c>
      <c r="R1718" t="s">
        <v>1955</v>
      </c>
      <c r="S1718" t="e">
        <f>VLOOKUP(B1718,中介结果明细表!$B$4:$E$6,8,FALSE)</f>
        <v>#N/A</v>
      </c>
    </row>
    <row r="1719" hidden="1" spans="1:19">
      <c r="A1719">
        <v>1235</v>
      </c>
      <c r="B1719" s="67">
        <v>910000000023</v>
      </c>
      <c r="C1719" t="s">
        <v>1932</v>
      </c>
      <c r="D1719" t="s">
        <v>1951</v>
      </c>
      <c r="E1719" t="s">
        <v>1932</v>
      </c>
      <c r="F1719" t="s">
        <v>1961</v>
      </c>
      <c r="G1719" t="s">
        <v>1961</v>
      </c>
      <c r="H1719">
        <v>0</v>
      </c>
      <c r="I1719" t="s">
        <v>411</v>
      </c>
      <c r="L1719">
        <v>910300</v>
      </c>
      <c r="M1719" t="s">
        <v>1925</v>
      </c>
      <c r="O1719" s="66">
        <v>603977.61</v>
      </c>
      <c r="P1719" s="66">
        <v>580816.23</v>
      </c>
      <c r="R1719" t="s">
        <v>933</v>
      </c>
      <c r="S1719" t="e">
        <f>VLOOKUP(B1719,中介结果明细表!$B$4:$E$6,8,FALSE)</f>
        <v>#N/A</v>
      </c>
    </row>
    <row r="1720" hidden="1" spans="1:19">
      <c r="A1720">
        <v>1235</v>
      </c>
      <c r="B1720" s="67">
        <v>910000000024</v>
      </c>
      <c r="C1720" t="s">
        <v>1932</v>
      </c>
      <c r="D1720" t="s">
        <v>1941</v>
      </c>
      <c r="E1720" t="s">
        <v>1932</v>
      </c>
      <c r="F1720" t="s">
        <v>1961</v>
      </c>
      <c r="G1720" t="s">
        <v>1961</v>
      </c>
      <c r="H1720">
        <v>0</v>
      </c>
      <c r="I1720" t="s">
        <v>593</v>
      </c>
      <c r="L1720">
        <v>910300</v>
      </c>
      <c r="M1720" t="s">
        <v>1925</v>
      </c>
      <c r="O1720" s="66">
        <v>496957.38</v>
      </c>
      <c r="P1720" s="66">
        <v>477900.02</v>
      </c>
      <c r="R1720" t="s">
        <v>933</v>
      </c>
      <c r="S1720" t="e">
        <f>VLOOKUP(B1720,中介结果明细表!$B$4:$E$6,8,FALSE)</f>
        <v>#N/A</v>
      </c>
    </row>
    <row r="1721" hidden="1" spans="1:19">
      <c r="A1721">
        <v>1235</v>
      </c>
      <c r="B1721" s="67">
        <v>910000000025</v>
      </c>
      <c r="C1721" t="s">
        <v>1932</v>
      </c>
      <c r="D1721" t="s">
        <v>1943</v>
      </c>
      <c r="E1721" t="s">
        <v>1932</v>
      </c>
      <c r="F1721" t="s">
        <v>1961</v>
      </c>
      <c r="G1721" t="s">
        <v>1961</v>
      </c>
      <c r="H1721">
        <v>0</v>
      </c>
      <c r="I1721" t="s">
        <v>1059</v>
      </c>
      <c r="L1721">
        <v>910300</v>
      </c>
      <c r="M1721" t="s">
        <v>1925</v>
      </c>
      <c r="O1721" s="66">
        <v>496957.38</v>
      </c>
      <c r="P1721" s="66">
        <v>477900.02</v>
      </c>
      <c r="R1721" t="s">
        <v>933</v>
      </c>
      <c r="S1721" t="e">
        <f>VLOOKUP(B1721,中介结果明细表!$B$4:$E$6,8,FALSE)</f>
        <v>#N/A</v>
      </c>
    </row>
    <row r="1722" hidden="1" spans="1:19">
      <c r="A1722">
        <v>1235</v>
      </c>
      <c r="B1722" s="67">
        <v>910000000026</v>
      </c>
      <c r="C1722" t="s">
        <v>1932</v>
      </c>
      <c r="D1722" t="s">
        <v>1945</v>
      </c>
      <c r="E1722" t="s">
        <v>1932</v>
      </c>
      <c r="F1722" t="s">
        <v>1961</v>
      </c>
      <c r="G1722" t="s">
        <v>1961</v>
      </c>
      <c r="H1722">
        <v>0</v>
      </c>
      <c r="I1722" t="s">
        <v>1059</v>
      </c>
      <c r="L1722">
        <v>910300</v>
      </c>
      <c r="M1722" t="s">
        <v>1925</v>
      </c>
      <c r="O1722" s="66">
        <v>74544.24</v>
      </c>
      <c r="P1722" s="66">
        <v>71685.61</v>
      </c>
      <c r="R1722" t="s">
        <v>933</v>
      </c>
      <c r="S1722" t="e">
        <f>VLOOKUP(B1722,中介结果明细表!$B$4:$E$6,8,FALSE)</f>
        <v>#N/A</v>
      </c>
    </row>
    <row r="1723" hidden="1" spans="1:19">
      <c r="A1723">
        <v>1235</v>
      </c>
      <c r="B1723" s="67">
        <v>910000000027</v>
      </c>
      <c r="C1723" t="s">
        <v>1932</v>
      </c>
      <c r="D1723" t="s">
        <v>1946</v>
      </c>
      <c r="E1723" t="s">
        <v>1932</v>
      </c>
      <c r="F1723" t="s">
        <v>1961</v>
      </c>
      <c r="G1723" t="s">
        <v>1961</v>
      </c>
      <c r="H1723">
        <v>0</v>
      </c>
      <c r="I1723" t="s">
        <v>593</v>
      </c>
      <c r="L1723">
        <v>910300</v>
      </c>
      <c r="M1723" t="s">
        <v>1925</v>
      </c>
      <c r="O1723" s="66">
        <v>496957.38</v>
      </c>
      <c r="P1723" s="66">
        <v>477900.02</v>
      </c>
      <c r="R1723" t="s">
        <v>933</v>
      </c>
      <c r="S1723" t="e">
        <f>VLOOKUP(B1723,中介结果明细表!$B$4:$E$6,8,FALSE)</f>
        <v>#N/A</v>
      </c>
    </row>
    <row r="1724" hidden="1" spans="1:19">
      <c r="A1724">
        <v>1235</v>
      </c>
      <c r="B1724" s="67">
        <v>910000000028</v>
      </c>
      <c r="C1724" t="s">
        <v>1932</v>
      </c>
      <c r="D1724" t="s">
        <v>1948</v>
      </c>
      <c r="E1724" t="s">
        <v>1932</v>
      </c>
      <c r="F1724" t="s">
        <v>1961</v>
      </c>
      <c r="G1724" t="s">
        <v>1961</v>
      </c>
      <c r="H1724">
        <v>0</v>
      </c>
      <c r="I1724" t="s">
        <v>593</v>
      </c>
      <c r="L1724">
        <v>910300</v>
      </c>
      <c r="M1724" t="s">
        <v>1925</v>
      </c>
      <c r="O1724" s="66">
        <v>496957.38</v>
      </c>
      <c r="P1724" s="66">
        <v>477900.02</v>
      </c>
      <c r="R1724" t="s">
        <v>933</v>
      </c>
      <c r="S1724" t="e">
        <f>VLOOKUP(B1724,中介结果明细表!$B$4:$E$6,8,FALSE)</f>
        <v>#N/A</v>
      </c>
    </row>
    <row r="1725" hidden="1" spans="1:19">
      <c r="A1725">
        <v>1235</v>
      </c>
      <c r="B1725" s="67">
        <v>910000000029</v>
      </c>
      <c r="C1725" t="s">
        <v>1932</v>
      </c>
      <c r="D1725" t="s">
        <v>1949</v>
      </c>
      <c r="E1725" t="s">
        <v>1932</v>
      </c>
      <c r="F1725" t="s">
        <v>1961</v>
      </c>
      <c r="G1725" t="s">
        <v>1961</v>
      </c>
      <c r="H1725">
        <v>0</v>
      </c>
      <c r="I1725" t="s">
        <v>411</v>
      </c>
      <c r="L1725">
        <v>910300</v>
      </c>
      <c r="M1725" t="s">
        <v>1925</v>
      </c>
      <c r="O1725" s="66">
        <v>154608.59</v>
      </c>
      <c r="P1725" s="66">
        <v>148679.64</v>
      </c>
      <c r="R1725" t="s">
        <v>933</v>
      </c>
      <c r="S1725" t="e">
        <f>VLOOKUP(B1725,中介结果明细表!$B$4:$E$6,8,FALSE)</f>
        <v>#N/A</v>
      </c>
    </row>
    <row r="1726" hidden="1" spans="1:19">
      <c r="A1726">
        <v>1235</v>
      </c>
      <c r="B1726" s="67">
        <v>910000000030</v>
      </c>
      <c r="C1726" t="s">
        <v>1962</v>
      </c>
      <c r="E1726" t="s">
        <v>1962</v>
      </c>
      <c r="F1726" t="s">
        <v>1963</v>
      </c>
      <c r="G1726" t="s">
        <v>1963</v>
      </c>
      <c r="H1726">
        <v>0</v>
      </c>
      <c r="I1726" t="s">
        <v>1059</v>
      </c>
      <c r="L1726">
        <v>910600</v>
      </c>
      <c r="M1726" t="s">
        <v>1922</v>
      </c>
      <c r="O1726" s="66">
        <v>59154.07</v>
      </c>
      <c r="P1726" s="66">
        <v>0</v>
      </c>
      <c r="R1726" t="s">
        <v>1955</v>
      </c>
      <c r="S1726" t="e">
        <f>VLOOKUP(B1726,中介结果明细表!$B$4:$E$6,8,FALSE)</f>
        <v>#N/A</v>
      </c>
    </row>
    <row r="1727" hidden="1" spans="1:19">
      <c r="A1727">
        <v>1235</v>
      </c>
      <c r="B1727" s="67">
        <v>910000000031</v>
      </c>
      <c r="C1727" t="s">
        <v>1964</v>
      </c>
      <c r="E1727" t="s">
        <v>1964</v>
      </c>
      <c r="F1727" t="s">
        <v>1807</v>
      </c>
      <c r="G1727" t="s">
        <v>1807</v>
      </c>
      <c r="H1727">
        <v>0</v>
      </c>
      <c r="I1727" t="s">
        <v>443</v>
      </c>
      <c r="L1727">
        <v>910600</v>
      </c>
      <c r="M1727" t="s">
        <v>1922</v>
      </c>
      <c r="O1727" s="66">
        <v>0</v>
      </c>
      <c r="P1727" s="66">
        <v>0</v>
      </c>
      <c r="S1727" t="e">
        <f>VLOOKUP(B1727,中介结果明细表!$B$4:$E$6,8,FALSE)</f>
        <v>#N/A</v>
      </c>
    </row>
    <row r="1728" hidden="1" spans="1:19">
      <c r="A1728">
        <v>1235</v>
      </c>
      <c r="B1728" s="67">
        <v>910000000032</v>
      </c>
      <c r="C1728" t="s">
        <v>1965</v>
      </c>
      <c r="E1728" t="s">
        <v>1965</v>
      </c>
      <c r="F1728" t="s">
        <v>1966</v>
      </c>
      <c r="G1728" t="s">
        <v>1966</v>
      </c>
      <c r="H1728">
        <v>0</v>
      </c>
      <c r="I1728" t="s">
        <v>593</v>
      </c>
      <c r="L1728">
        <v>910500</v>
      </c>
      <c r="M1728" t="s">
        <v>1967</v>
      </c>
      <c r="O1728" s="66">
        <v>95489.7</v>
      </c>
      <c r="P1728" s="66">
        <v>0</v>
      </c>
      <c r="R1728" t="s">
        <v>1955</v>
      </c>
      <c r="S1728" t="e">
        <f>VLOOKUP(B1728,中介结果明细表!$B$4:$E$6,8,FALSE)</f>
        <v>#N/A</v>
      </c>
    </row>
    <row r="1729" hidden="1" spans="1:19">
      <c r="A1729">
        <v>1235</v>
      </c>
      <c r="B1729" s="67">
        <v>910000000033</v>
      </c>
      <c r="C1729" t="s">
        <v>1968</v>
      </c>
      <c r="E1729" t="s">
        <v>1968</v>
      </c>
      <c r="F1729" t="s">
        <v>1777</v>
      </c>
      <c r="G1729" t="s">
        <v>1777</v>
      </c>
      <c r="H1729">
        <v>0</v>
      </c>
      <c r="I1729" t="s">
        <v>593</v>
      </c>
      <c r="L1729">
        <v>910500</v>
      </c>
      <c r="M1729" t="s">
        <v>1967</v>
      </c>
      <c r="O1729" s="66">
        <v>564166.66</v>
      </c>
      <c r="P1729" s="66">
        <v>0</v>
      </c>
      <c r="R1729" t="s">
        <v>933</v>
      </c>
      <c r="S1729" t="e">
        <f>VLOOKUP(B1729,中介结果明细表!$B$4:$E$6,8,FALSE)</f>
        <v>#N/A</v>
      </c>
    </row>
    <row r="1730" hidden="1" spans="1:19">
      <c r="A1730">
        <v>1235</v>
      </c>
      <c r="B1730" s="67">
        <v>910000000034</v>
      </c>
      <c r="C1730" t="s">
        <v>1932</v>
      </c>
      <c r="D1730" t="s">
        <v>1969</v>
      </c>
      <c r="E1730" t="s">
        <v>1970</v>
      </c>
      <c r="F1730" t="s">
        <v>1971</v>
      </c>
      <c r="G1730" t="s">
        <v>1971</v>
      </c>
      <c r="H1730">
        <v>0</v>
      </c>
      <c r="I1730" t="s">
        <v>1827</v>
      </c>
      <c r="L1730">
        <v>910300</v>
      </c>
      <c r="M1730" t="s">
        <v>1925</v>
      </c>
      <c r="O1730" s="66">
        <v>1038487.82</v>
      </c>
      <c r="P1730" s="66">
        <v>1010588.15</v>
      </c>
      <c r="R1730" t="s">
        <v>1972</v>
      </c>
      <c r="S1730" t="e">
        <f>VLOOKUP(B1730,中介结果明细表!$B$4:$E$6,8,FALSE)</f>
        <v>#N/A</v>
      </c>
    </row>
    <row r="1731" hidden="1" spans="1:19">
      <c r="A1731">
        <v>1235</v>
      </c>
      <c r="B1731" s="67">
        <v>910000000035</v>
      </c>
      <c r="C1731" t="s">
        <v>1932</v>
      </c>
      <c r="D1731" t="s">
        <v>1973</v>
      </c>
      <c r="E1731" t="s">
        <v>1974</v>
      </c>
      <c r="F1731" t="s">
        <v>1971</v>
      </c>
      <c r="G1731" t="s">
        <v>1971</v>
      </c>
      <c r="H1731">
        <v>0</v>
      </c>
      <c r="I1731" t="s">
        <v>443</v>
      </c>
      <c r="L1731">
        <v>910300</v>
      </c>
      <c r="M1731" t="s">
        <v>1925</v>
      </c>
      <c r="O1731" s="66">
        <v>1435419.71</v>
      </c>
      <c r="P1731" s="66">
        <v>1396856.2</v>
      </c>
      <c r="R1731" t="s">
        <v>1972</v>
      </c>
      <c r="S1731" t="e">
        <f>VLOOKUP(B1731,中介结果明细表!$B$4:$E$6,8,FALSE)</f>
        <v>#N/A</v>
      </c>
    </row>
    <row r="1732" hidden="1" spans="1:19">
      <c r="A1732">
        <v>1235</v>
      </c>
      <c r="B1732" s="67">
        <v>910000000036</v>
      </c>
      <c r="C1732" t="s">
        <v>1932</v>
      </c>
      <c r="D1732" t="s">
        <v>1975</v>
      </c>
      <c r="E1732" t="s">
        <v>1976</v>
      </c>
      <c r="F1732" t="s">
        <v>1971</v>
      </c>
      <c r="G1732" t="s">
        <v>1971</v>
      </c>
      <c r="H1732">
        <v>0</v>
      </c>
      <c r="I1732" t="s">
        <v>1827</v>
      </c>
      <c r="L1732">
        <v>910300</v>
      </c>
      <c r="M1732" t="s">
        <v>1925</v>
      </c>
      <c r="O1732" s="66">
        <v>750018.48</v>
      </c>
      <c r="P1732" s="66">
        <v>729868.73</v>
      </c>
      <c r="R1732" t="s">
        <v>1972</v>
      </c>
      <c r="S1732" t="e">
        <f>VLOOKUP(B1732,中介结果明细表!$B$4:$E$6,8,FALSE)</f>
        <v>#N/A</v>
      </c>
    </row>
    <row r="1733" hidden="1" spans="1:19">
      <c r="A1733">
        <v>1235</v>
      </c>
      <c r="B1733" s="67">
        <v>910000000037</v>
      </c>
      <c r="C1733" t="s">
        <v>1932</v>
      </c>
      <c r="D1733" t="s">
        <v>1977</v>
      </c>
      <c r="E1733" t="s">
        <v>1978</v>
      </c>
      <c r="F1733" t="s">
        <v>1971</v>
      </c>
      <c r="G1733" t="s">
        <v>1971</v>
      </c>
      <c r="H1733">
        <v>0</v>
      </c>
      <c r="I1733" t="s">
        <v>593</v>
      </c>
      <c r="L1733">
        <v>910300</v>
      </c>
      <c r="M1733" t="s">
        <v>1925</v>
      </c>
      <c r="O1733" s="66">
        <v>646170.21</v>
      </c>
      <c r="P1733" s="66">
        <v>628810.41</v>
      </c>
      <c r="R1733" t="s">
        <v>1972</v>
      </c>
      <c r="S1733" t="e">
        <f>VLOOKUP(B1733,中介结果明细表!$B$4:$E$6,8,FALSE)</f>
        <v>#N/A</v>
      </c>
    </row>
    <row r="1734" hidden="1" spans="1:19">
      <c r="A1734">
        <v>1235</v>
      </c>
      <c r="B1734" s="67">
        <v>910000000038</v>
      </c>
      <c r="C1734" t="s">
        <v>1932</v>
      </c>
      <c r="D1734" t="s">
        <v>1979</v>
      </c>
      <c r="E1734" t="s">
        <v>1980</v>
      </c>
      <c r="F1734" t="s">
        <v>1971</v>
      </c>
      <c r="G1734" t="s">
        <v>1971</v>
      </c>
      <c r="H1734">
        <v>0</v>
      </c>
      <c r="I1734" t="s">
        <v>593</v>
      </c>
      <c r="L1734">
        <v>910300</v>
      </c>
      <c r="M1734" t="s">
        <v>1925</v>
      </c>
      <c r="O1734" s="66">
        <v>1038487.82</v>
      </c>
      <c r="P1734" s="66">
        <v>1010588.15</v>
      </c>
      <c r="R1734" t="s">
        <v>1972</v>
      </c>
      <c r="S1734" t="e">
        <f>VLOOKUP(B1734,中介结果明细表!$B$4:$E$6,8,FALSE)</f>
        <v>#N/A</v>
      </c>
    </row>
    <row r="1735" hidden="1" spans="1:19">
      <c r="A1735">
        <v>1235</v>
      </c>
      <c r="B1735" s="67">
        <v>910000000039</v>
      </c>
      <c r="C1735" t="s">
        <v>1932</v>
      </c>
      <c r="D1735" t="s">
        <v>1981</v>
      </c>
      <c r="E1735" t="s">
        <v>1982</v>
      </c>
      <c r="F1735" t="s">
        <v>1971</v>
      </c>
      <c r="G1735" t="s">
        <v>1971</v>
      </c>
      <c r="H1735">
        <v>0</v>
      </c>
      <c r="I1735" t="s">
        <v>1827</v>
      </c>
      <c r="L1735">
        <v>910300</v>
      </c>
      <c r="M1735" t="s">
        <v>1925</v>
      </c>
      <c r="O1735" s="66">
        <v>761557.86</v>
      </c>
      <c r="P1735" s="66">
        <v>741098.09</v>
      </c>
      <c r="R1735" t="s">
        <v>1972</v>
      </c>
      <c r="S1735" t="e">
        <f>VLOOKUP(B1735,中介结果明细表!$B$4:$E$6,8,FALSE)</f>
        <v>#N/A</v>
      </c>
    </row>
    <row r="1736" hidden="1" spans="1:19">
      <c r="A1736">
        <v>1235</v>
      </c>
      <c r="B1736" s="67">
        <v>910000000040</v>
      </c>
      <c r="C1736" t="s">
        <v>1932</v>
      </c>
      <c r="D1736" t="s">
        <v>1983</v>
      </c>
      <c r="E1736" t="s">
        <v>1984</v>
      </c>
      <c r="F1736" t="s">
        <v>1971</v>
      </c>
      <c r="G1736" t="s">
        <v>1971</v>
      </c>
      <c r="H1736">
        <v>0</v>
      </c>
      <c r="I1736" t="s">
        <v>593</v>
      </c>
      <c r="L1736">
        <v>910300</v>
      </c>
      <c r="M1736" t="s">
        <v>1925</v>
      </c>
      <c r="O1736" s="66">
        <v>1038487.82</v>
      </c>
      <c r="P1736" s="66">
        <v>1010588.15</v>
      </c>
      <c r="R1736" t="s">
        <v>1972</v>
      </c>
      <c r="S1736" t="e">
        <f>VLOOKUP(B1736,中介结果明细表!$B$4:$E$6,8,FALSE)</f>
        <v>#N/A</v>
      </c>
    </row>
    <row r="1737" hidden="1" spans="1:19">
      <c r="A1737">
        <v>1235</v>
      </c>
      <c r="B1737" s="67">
        <v>910000000041</v>
      </c>
      <c r="C1737" t="s">
        <v>1932</v>
      </c>
      <c r="D1737" t="s">
        <v>1985</v>
      </c>
      <c r="E1737" t="s">
        <v>1986</v>
      </c>
      <c r="F1737" t="s">
        <v>1971</v>
      </c>
      <c r="G1737" t="s">
        <v>1971</v>
      </c>
      <c r="H1737">
        <v>0</v>
      </c>
      <c r="I1737" t="s">
        <v>593</v>
      </c>
      <c r="L1737">
        <v>910300</v>
      </c>
      <c r="M1737" t="s">
        <v>1925</v>
      </c>
      <c r="O1737" s="66">
        <v>2769299.9</v>
      </c>
      <c r="P1737" s="66">
        <v>2694900.79</v>
      </c>
      <c r="R1737" t="s">
        <v>1972</v>
      </c>
      <c r="S1737" t="e">
        <f>VLOOKUP(B1737,中介结果明细表!$B$4:$E$6,8,FALSE)</f>
        <v>#N/A</v>
      </c>
    </row>
    <row r="1738" hidden="1" spans="1:19">
      <c r="A1738">
        <v>1235</v>
      </c>
      <c r="B1738" s="67">
        <v>910000000042</v>
      </c>
      <c r="C1738" t="s">
        <v>1932</v>
      </c>
      <c r="D1738" t="s">
        <v>1987</v>
      </c>
      <c r="E1738" t="s">
        <v>1988</v>
      </c>
      <c r="F1738" t="s">
        <v>1971</v>
      </c>
      <c r="G1738" t="s">
        <v>1971</v>
      </c>
      <c r="H1738">
        <v>0</v>
      </c>
      <c r="I1738" t="s">
        <v>1827</v>
      </c>
      <c r="L1738">
        <v>910300</v>
      </c>
      <c r="M1738" t="s">
        <v>1925</v>
      </c>
      <c r="O1738" s="66">
        <v>750018.48</v>
      </c>
      <c r="P1738" s="66">
        <v>729868.73</v>
      </c>
      <c r="R1738" t="s">
        <v>1972</v>
      </c>
      <c r="S1738" t="e">
        <f>VLOOKUP(B1738,中介结果明细表!$B$4:$E$6,8,FALSE)</f>
        <v>#N/A</v>
      </c>
    </row>
    <row r="1739" hidden="1" spans="1:19">
      <c r="A1739">
        <v>1235</v>
      </c>
      <c r="B1739" s="67">
        <v>910000000043</v>
      </c>
      <c r="C1739" t="s">
        <v>1932</v>
      </c>
      <c r="D1739" t="s">
        <v>1989</v>
      </c>
      <c r="E1739" t="s">
        <v>1990</v>
      </c>
      <c r="F1739" t="s">
        <v>1971</v>
      </c>
      <c r="G1739" t="s">
        <v>1971</v>
      </c>
      <c r="H1739">
        <v>0</v>
      </c>
      <c r="I1739" t="s">
        <v>443</v>
      </c>
      <c r="L1739">
        <v>910300</v>
      </c>
      <c r="M1739" t="s">
        <v>1925</v>
      </c>
      <c r="O1739" s="66">
        <v>69231.43</v>
      </c>
      <c r="P1739" s="66">
        <v>67371.48</v>
      </c>
      <c r="R1739" t="s">
        <v>1972</v>
      </c>
      <c r="S1739" t="e">
        <f>VLOOKUP(B1739,中介结果明细表!$B$4:$E$6,8,FALSE)</f>
        <v>#N/A</v>
      </c>
    </row>
    <row r="1740" hidden="1" spans="1:19">
      <c r="A1740">
        <v>1235</v>
      </c>
      <c r="B1740" s="67">
        <v>910000000044</v>
      </c>
      <c r="C1740" t="s">
        <v>1932</v>
      </c>
      <c r="D1740" t="s">
        <v>1991</v>
      </c>
      <c r="E1740" t="s">
        <v>1992</v>
      </c>
      <c r="F1740" t="s">
        <v>1971</v>
      </c>
      <c r="G1740" t="s">
        <v>1971</v>
      </c>
      <c r="H1740">
        <v>0</v>
      </c>
      <c r="I1740" t="s">
        <v>443</v>
      </c>
      <c r="L1740">
        <v>910300</v>
      </c>
      <c r="M1740" t="s">
        <v>1925</v>
      </c>
      <c r="O1740" s="66">
        <v>750018.48</v>
      </c>
      <c r="P1740" s="66">
        <v>729868.73</v>
      </c>
      <c r="R1740" t="s">
        <v>1972</v>
      </c>
      <c r="S1740" t="e">
        <f>VLOOKUP(B1740,中介结果明细表!$B$4:$E$6,8,FALSE)</f>
        <v>#N/A</v>
      </c>
    </row>
    <row r="1741" hidden="1" spans="1:19">
      <c r="A1741">
        <v>1235</v>
      </c>
      <c r="B1741" s="67">
        <v>910000000045</v>
      </c>
      <c r="C1741" t="s">
        <v>1932</v>
      </c>
      <c r="D1741" t="s">
        <v>1993</v>
      </c>
      <c r="E1741" t="s">
        <v>1994</v>
      </c>
      <c r="F1741" t="s">
        <v>1971</v>
      </c>
      <c r="G1741" t="s">
        <v>1971</v>
      </c>
      <c r="H1741">
        <v>0</v>
      </c>
      <c r="I1741" t="s">
        <v>1827</v>
      </c>
      <c r="L1741">
        <v>910300</v>
      </c>
      <c r="M1741" t="s">
        <v>1925</v>
      </c>
      <c r="O1741" s="66">
        <v>276929.77</v>
      </c>
      <c r="P1741" s="66">
        <v>269489.86</v>
      </c>
      <c r="R1741" t="s">
        <v>1972</v>
      </c>
      <c r="S1741" t="e">
        <f>VLOOKUP(B1741,中介结果明细表!$B$4:$E$6,8,FALSE)</f>
        <v>#N/A</v>
      </c>
    </row>
    <row r="1742" hidden="1" spans="1:19">
      <c r="A1742">
        <v>1235</v>
      </c>
      <c r="B1742" s="67">
        <v>910000000046</v>
      </c>
      <c r="C1742" t="s">
        <v>1932</v>
      </c>
      <c r="D1742" t="s">
        <v>1995</v>
      </c>
      <c r="E1742" t="s">
        <v>1996</v>
      </c>
      <c r="F1742" t="s">
        <v>1971</v>
      </c>
      <c r="G1742" t="s">
        <v>1971</v>
      </c>
      <c r="H1742">
        <v>0</v>
      </c>
      <c r="I1742" t="s">
        <v>443</v>
      </c>
      <c r="L1742">
        <v>910300</v>
      </c>
      <c r="M1742" t="s">
        <v>1925</v>
      </c>
      <c r="O1742" s="66">
        <v>1405988.45</v>
      </c>
      <c r="P1742" s="66">
        <v>1368215.63</v>
      </c>
      <c r="R1742" t="s">
        <v>1972</v>
      </c>
      <c r="S1742" t="e">
        <f>VLOOKUP(B1742,中介结果明细表!$B$4:$E$6,8,FALSE)</f>
        <v>#N/A</v>
      </c>
    </row>
    <row r="1743" hidden="1" spans="1:19">
      <c r="A1743">
        <v>1235</v>
      </c>
      <c r="B1743" s="67">
        <v>910000000047</v>
      </c>
      <c r="C1743" t="s">
        <v>1932</v>
      </c>
      <c r="D1743" t="s">
        <v>1997</v>
      </c>
      <c r="E1743" t="s">
        <v>1998</v>
      </c>
      <c r="F1743" t="s">
        <v>1971</v>
      </c>
      <c r="G1743" t="s">
        <v>1971</v>
      </c>
      <c r="H1743">
        <v>0</v>
      </c>
      <c r="I1743" t="s">
        <v>443</v>
      </c>
      <c r="L1743">
        <v>910300</v>
      </c>
      <c r="M1743" t="s">
        <v>1925</v>
      </c>
      <c r="O1743" s="66">
        <v>1038487.82</v>
      </c>
      <c r="P1743" s="66">
        <v>1010588.15</v>
      </c>
      <c r="R1743" t="s">
        <v>1972</v>
      </c>
      <c r="S1743" t="e">
        <f>VLOOKUP(B1743,中介结果明细表!$B$4:$E$6,8,FALSE)</f>
        <v>#N/A</v>
      </c>
    </row>
    <row r="1744" hidden="1" spans="1:19">
      <c r="A1744">
        <v>1235</v>
      </c>
      <c r="B1744" s="67">
        <v>910000000048</v>
      </c>
      <c r="C1744" t="s">
        <v>1932</v>
      </c>
      <c r="D1744" t="s">
        <v>1999</v>
      </c>
      <c r="E1744" t="s">
        <v>2000</v>
      </c>
      <c r="F1744" t="s">
        <v>1971</v>
      </c>
      <c r="G1744" t="s">
        <v>1971</v>
      </c>
      <c r="H1744">
        <v>0</v>
      </c>
      <c r="I1744" t="s">
        <v>443</v>
      </c>
      <c r="L1744">
        <v>910300</v>
      </c>
      <c r="M1744" t="s">
        <v>1925</v>
      </c>
      <c r="O1744" s="66">
        <v>1038487.82</v>
      </c>
      <c r="P1744" s="66">
        <v>1010588.15</v>
      </c>
      <c r="R1744" t="s">
        <v>1972</v>
      </c>
      <c r="S1744" t="e">
        <f>VLOOKUP(B1744,中介结果明细表!$B$4:$E$6,8,FALSE)</f>
        <v>#N/A</v>
      </c>
    </row>
    <row r="1745" hidden="1" spans="1:19">
      <c r="A1745">
        <v>1235</v>
      </c>
      <c r="B1745" s="67">
        <v>910000000049</v>
      </c>
      <c r="C1745" t="s">
        <v>1932</v>
      </c>
      <c r="D1745" t="s">
        <v>2001</v>
      </c>
      <c r="E1745" t="s">
        <v>2002</v>
      </c>
      <c r="F1745" t="s">
        <v>1971</v>
      </c>
      <c r="G1745" t="s">
        <v>1971</v>
      </c>
      <c r="H1745">
        <v>0</v>
      </c>
      <c r="I1745" t="s">
        <v>593</v>
      </c>
      <c r="L1745">
        <v>910300</v>
      </c>
      <c r="M1745" t="s">
        <v>1925</v>
      </c>
      <c r="O1745" s="66">
        <v>1038487.82</v>
      </c>
      <c r="P1745" s="66">
        <v>1010588.15</v>
      </c>
      <c r="R1745" t="s">
        <v>1972</v>
      </c>
      <c r="S1745" t="e">
        <f>VLOOKUP(B1745,中介结果明细表!$B$4:$E$6,8,FALSE)</f>
        <v>#N/A</v>
      </c>
    </row>
    <row r="1746" hidden="1" spans="1:19">
      <c r="A1746">
        <v>1235</v>
      </c>
      <c r="B1746" s="67">
        <v>910000000050</v>
      </c>
      <c r="C1746" t="s">
        <v>1932</v>
      </c>
      <c r="D1746" t="s">
        <v>2003</v>
      </c>
      <c r="E1746" t="s">
        <v>2004</v>
      </c>
      <c r="F1746" t="s">
        <v>1971</v>
      </c>
      <c r="G1746" t="s">
        <v>1971</v>
      </c>
      <c r="H1746">
        <v>0</v>
      </c>
      <c r="I1746" t="s">
        <v>1827</v>
      </c>
      <c r="L1746">
        <v>910300</v>
      </c>
      <c r="M1746" t="s">
        <v>1925</v>
      </c>
      <c r="O1746" s="66">
        <v>4285492.62</v>
      </c>
      <c r="P1746" s="66">
        <v>4170359.98</v>
      </c>
      <c r="R1746" t="s">
        <v>1972</v>
      </c>
      <c r="S1746" t="e">
        <f>VLOOKUP(B1746,中介结果明细表!$B$4:$E$6,8,FALSE)</f>
        <v>#N/A</v>
      </c>
    </row>
    <row r="1747" hidden="1" spans="1:19">
      <c r="A1747">
        <v>1235</v>
      </c>
      <c r="B1747" s="67">
        <v>910000000051</v>
      </c>
      <c r="C1747" t="s">
        <v>1932</v>
      </c>
      <c r="D1747" t="s">
        <v>2005</v>
      </c>
      <c r="E1747" t="s">
        <v>2006</v>
      </c>
      <c r="F1747" t="s">
        <v>1971</v>
      </c>
      <c r="G1747" t="s">
        <v>1971</v>
      </c>
      <c r="H1747">
        <v>0</v>
      </c>
      <c r="I1747" t="s">
        <v>1827</v>
      </c>
      <c r="L1747">
        <v>910300</v>
      </c>
      <c r="M1747" t="s">
        <v>1925</v>
      </c>
      <c r="O1747" s="66">
        <v>1038487.82</v>
      </c>
      <c r="P1747" s="66">
        <v>1010588.15</v>
      </c>
      <c r="R1747" t="s">
        <v>1972</v>
      </c>
      <c r="S1747" t="e">
        <f>VLOOKUP(B1747,中介结果明细表!$B$4:$E$6,8,FALSE)</f>
        <v>#N/A</v>
      </c>
    </row>
    <row r="1748" hidden="1" spans="1:19">
      <c r="A1748">
        <v>1235</v>
      </c>
      <c r="B1748" s="67">
        <v>910000000052</v>
      </c>
      <c r="C1748" t="s">
        <v>1932</v>
      </c>
      <c r="D1748" t="s">
        <v>2007</v>
      </c>
      <c r="E1748" t="s">
        <v>2008</v>
      </c>
      <c r="F1748" t="s">
        <v>1971</v>
      </c>
      <c r="G1748" t="s">
        <v>1971</v>
      </c>
      <c r="H1748">
        <v>0</v>
      </c>
      <c r="I1748" t="s">
        <v>443</v>
      </c>
      <c r="L1748">
        <v>910300</v>
      </c>
      <c r="M1748" t="s">
        <v>1925</v>
      </c>
      <c r="O1748" s="66">
        <v>1038487.82</v>
      </c>
      <c r="P1748" s="66">
        <v>1010588.15</v>
      </c>
      <c r="R1748" t="s">
        <v>1972</v>
      </c>
      <c r="S1748" t="e">
        <f>VLOOKUP(B1748,中介结果明细表!$B$4:$E$6,8,FALSE)</f>
        <v>#N/A</v>
      </c>
    </row>
    <row r="1749" hidden="1" spans="1:19">
      <c r="A1749">
        <v>1235</v>
      </c>
      <c r="B1749" s="67">
        <v>910000000053</v>
      </c>
      <c r="C1749" t="s">
        <v>1932</v>
      </c>
      <c r="D1749" t="s">
        <v>2009</v>
      </c>
      <c r="E1749" t="s">
        <v>2010</v>
      </c>
      <c r="F1749" t="s">
        <v>1971</v>
      </c>
      <c r="G1749" t="s">
        <v>1971</v>
      </c>
      <c r="H1749">
        <v>0</v>
      </c>
      <c r="I1749" t="s">
        <v>593</v>
      </c>
      <c r="L1749">
        <v>910300</v>
      </c>
      <c r="M1749" t="s">
        <v>1925</v>
      </c>
      <c r="O1749" s="66">
        <v>2046971.26</v>
      </c>
      <c r="P1749" s="66">
        <v>1991978</v>
      </c>
      <c r="R1749" t="s">
        <v>1972</v>
      </c>
      <c r="S1749" t="e">
        <f>VLOOKUP(B1749,中介结果明细表!$B$4:$E$6,8,FALSE)</f>
        <v>#N/A</v>
      </c>
    </row>
    <row r="1750" hidden="1" spans="1:19">
      <c r="A1750">
        <v>1235</v>
      </c>
      <c r="B1750" s="67">
        <v>910000000054</v>
      </c>
      <c r="C1750" t="s">
        <v>1932</v>
      </c>
      <c r="D1750" t="s">
        <v>2011</v>
      </c>
      <c r="E1750" t="s">
        <v>2012</v>
      </c>
      <c r="F1750" t="s">
        <v>1971</v>
      </c>
      <c r="G1750" t="s">
        <v>1971</v>
      </c>
      <c r="H1750">
        <v>0</v>
      </c>
      <c r="I1750" t="s">
        <v>443</v>
      </c>
      <c r="L1750">
        <v>910300</v>
      </c>
      <c r="M1750" t="s">
        <v>1925</v>
      </c>
      <c r="O1750" s="66">
        <v>1038487.82</v>
      </c>
      <c r="P1750" s="66">
        <v>1010588.15</v>
      </c>
      <c r="R1750" t="s">
        <v>1972</v>
      </c>
      <c r="S1750" t="e">
        <f>VLOOKUP(B1750,中介结果明细表!$B$4:$E$6,8,FALSE)</f>
        <v>#N/A</v>
      </c>
    </row>
    <row r="1751" hidden="1" spans="1:19">
      <c r="A1751">
        <v>1235</v>
      </c>
      <c r="B1751" s="67">
        <v>910000000055</v>
      </c>
      <c r="C1751" t="s">
        <v>1932</v>
      </c>
      <c r="D1751" t="s">
        <v>2013</v>
      </c>
      <c r="E1751" t="s">
        <v>2014</v>
      </c>
      <c r="F1751" t="s">
        <v>1971</v>
      </c>
      <c r="G1751" t="s">
        <v>1971</v>
      </c>
      <c r="H1751">
        <v>0</v>
      </c>
      <c r="I1751" t="s">
        <v>593</v>
      </c>
      <c r="L1751">
        <v>910300</v>
      </c>
      <c r="M1751" t="s">
        <v>1925</v>
      </c>
      <c r="O1751" s="66">
        <v>253852.57</v>
      </c>
      <c r="P1751" s="66">
        <v>247032.65</v>
      </c>
      <c r="R1751" t="s">
        <v>1972</v>
      </c>
      <c r="S1751" t="e">
        <f>VLOOKUP(B1751,中介结果明细表!$B$4:$E$6,8,FALSE)</f>
        <v>#N/A</v>
      </c>
    </row>
    <row r="1752" hidden="1" spans="1:19">
      <c r="A1752">
        <v>1235</v>
      </c>
      <c r="B1752" s="67">
        <v>910000000056</v>
      </c>
      <c r="C1752" t="s">
        <v>1932</v>
      </c>
      <c r="D1752" t="s">
        <v>2015</v>
      </c>
      <c r="E1752" t="s">
        <v>2016</v>
      </c>
      <c r="F1752" t="s">
        <v>1971</v>
      </c>
      <c r="G1752" t="s">
        <v>1971</v>
      </c>
      <c r="H1752">
        <v>0</v>
      </c>
      <c r="I1752" t="s">
        <v>443</v>
      </c>
      <c r="L1752">
        <v>910300</v>
      </c>
      <c r="M1752" t="s">
        <v>1925</v>
      </c>
      <c r="O1752" s="66">
        <v>1038487.82</v>
      </c>
      <c r="P1752" s="66">
        <v>1010588.15</v>
      </c>
      <c r="R1752" t="s">
        <v>1972</v>
      </c>
      <c r="S1752" t="e">
        <f>VLOOKUP(B1752,中介结果明细表!$B$4:$E$6,8,FALSE)</f>
        <v>#N/A</v>
      </c>
    </row>
    <row r="1753" hidden="1" spans="1:19">
      <c r="A1753">
        <v>1235</v>
      </c>
      <c r="B1753" s="67">
        <v>910000000057</v>
      </c>
      <c r="C1753" t="s">
        <v>1932</v>
      </c>
      <c r="D1753" t="s">
        <v>2017</v>
      </c>
      <c r="E1753" t="s">
        <v>2018</v>
      </c>
      <c r="F1753" t="s">
        <v>1971</v>
      </c>
      <c r="G1753" t="s">
        <v>1971</v>
      </c>
      <c r="H1753">
        <v>0</v>
      </c>
      <c r="I1753" t="s">
        <v>443</v>
      </c>
      <c r="L1753">
        <v>910300</v>
      </c>
      <c r="M1753" t="s">
        <v>1925</v>
      </c>
      <c r="O1753" s="66">
        <v>530782.46</v>
      </c>
      <c r="P1753" s="66">
        <v>516522.63</v>
      </c>
      <c r="R1753" t="s">
        <v>1972</v>
      </c>
      <c r="S1753" t="e">
        <f>VLOOKUP(B1753,中介结果明细表!$B$4:$E$6,8,FALSE)</f>
        <v>#N/A</v>
      </c>
    </row>
    <row r="1754" hidden="1" spans="1:19">
      <c r="A1754">
        <v>1235</v>
      </c>
      <c r="B1754" s="67">
        <v>910000000058</v>
      </c>
      <c r="C1754" t="s">
        <v>1932</v>
      </c>
      <c r="D1754" t="s">
        <v>2019</v>
      </c>
      <c r="E1754" t="s">
        <v>2020</v>
      </c>
      <c r="F1754" t="s">
        <v>1971</v>
      </c>
      <c r="G1754" t="s">
        <v>1971</v>
      </c>
      <c r="H1754">
        <v>0</v>
      </c>
      <c r="I1754" t="s">
        <v>1827</v>
      </c>
      <c r="L1754">
        <v>910300</v>
      </c>
      <c r="M1754" t="s">
        <v>1925</v>
      </c>
      <c r="O1754" s="66">
        <v>881560.02</v>
      </c>
      <c r="P1754" s="66">
        <v>857876.32</v>
      </c>
      <c r="R1754" t="s">
        <v>1972</v>
      </c>
      <c r="S1754" t="e">
        <f>VLOOKUP(B1754,中介结果明细表!$B$4:$E$6,8,FALSE)</f>
        <v>#N/A</v>
      </c>
    </row>
    <row r="1755" hidden="1" spans="1:19">
      <c r="A1755">
        <v>1235</v>
      </c>
      <c r="B1755" s="67">
        <v>910000000059</v>
      </c>
      <c r="C1755" t="s">
        <v>1932</v>
      </c>
      <c r="D1755" t="s">
        <v>2021</v>
      </c>
      <c r="E1755" t="s">
        <v>2022</v>
      </c>
      <c r="F1755" t="s">
        <v>1971</v>
      </c>
      <c r="G1755" t="s">
        <v>1971</v>
      </c>
      <c r="H1755">
        <v>0</v>
      </c>
      <c r="I1755" t="s">
        <v>443</v>
      </c>
      <c r="L1755">
        <v>910300</v>
      </c>
      <c r="M1755" t="s">
        <v>1925</v>
      </c>
      <c r="O1755" s="66">
        <v>1038487.82</v>
      </c>
      <c r="P1755" s="66">
        <v>1010588.15</v>
      </c>
      <c r="R1755" t="s">
        <v>1972</v>
      </c>
      <c r="S1755" t="e">
        <f>VLOOKUP(B1755,中介结果明细表!$B$4:$E$6,8,FALSE)</f>
        <v>#N/A</v>
      </c>
    </row>
    <row r="1756" hidden="1" spans="1:19">
      <c r="A1756">
        <v>1235</v>
      </c>
      <c r="B1756" s="67">
        <v>910000000060</v>
      </c>
      <c r="C1756" t="s">
        <v>1932</v>
      </c>
      <c r="D1756" t="s">
        <v>2023</v>
      </c>
      <c r="E1756" t="s">
        <v>2024</v>
      </c>
      <c r="F1756" t="s">
        <v>1971</v>
      </c>
      <c r="G1756" t="s">
        <v>1971</v>
      </c>
      <c r="H1756">
        <v>0</v>
      </c>
      <c r="I1756" t="s">
        <v>443</v>
      </c>
      <c r="L1756">
        <v>910300</v>
      </c>
      <c r="M1756" t="s">
        <v>1925</v>
      </c>
      <c r="O1756" s="66">
        <v>1038487.82</v>
      </c>
      <c r="P1756" s="66">
        <v>1010588.15</v>
      </c>
      <c r="R1756" t="s">
        <v>1972</v>
      </c>
      <c r="S1756" t="e">
        <f>VLOOKUP(B1756,中介结果明细表!$B$4:$E$6,8,FALSE)</f>
        <v>#N/A</v>
      </c>
    </row>
    <row r="1757" hidden="1" spans="1:19">
      <c r="A1757">
        <v>1235</v>
      </c>
      <c r="B1757" s="67">
        <v>910000000061</v>
      </c>
      <c r="C1757" t="s">
        <v>1932</v>
      </c>
      <c r="D1757" t="s">
        <v>2025</v>
      </c>
      <c r="E1757" t="s">
        <v>2026</v>
      </c>
      <c r="F1757" t="s">
        <v>1971</v>
      </c>
      <c r="G1757" t="s">
        <v>1971</v>
      </c>
      <c r="H1757">
        <v>0</v>
      </c>
      <c r="I1757" t="s">
        <v>1827</v>
      </c>
      <c r="L1757">
        <v>910300</v>
      </c>
      <c r="M1757" t="s">
        <v>1925</v>
      </c>
      <c r="O1757" s="66">
        <v>1061564.93</v>
      </c>
      <c r="P1757" s="66">
        <v>1033045.27</v>
      </c>
      <c r="R1757" t="s">
        <v>1972</v>
      </c>
      <c r="S1757" t="e">
        <f>VLOOKUP(B1757,中介结果明细表!$B$4:$E$6,8,FALSE)</f>
        <v>#N/A</v>
      </c>
    </row>
    <row r="1758" hidden="1" spans="1:19">
      <c r="A1758">
        <v>1235</v>
      </c>
      <c r="B1758" s="67">
        <v>910000000062</v>
      </c>
      <c r="C1758" t="s">
        <v>1932</v>
      </c>
      <c r="D1758" t="s">
        <v>2027</v>
      </c>
      <c r="E1758" t="s">
        <v>2028</v>
      </c>
      <c r="F1758" t="s">
        <v>1971</v>
      </c>
      <c r="G1758" t="s">
        <v>1971</v>
      </c>
      <c r="H1758">
        <v>0</v>
      </c>
      <c r="I1758" t="s">
        <v>443</v>
      </c>
      <c r="L1758">
        <v>910300</v>
      </c>
      <c r="M1758" t="s">
        <v>1925</v>
      </c>
      <c r="O1758" s="66">
        <v>1038487.82</v>
      </c>
      <c r="P1758" s="66">
        <v>1010588.15</v>
      </c>
      <c r="R1758" t="s">
        <v>1972</v>
      </c>
      <c r="S1758" t="e">
        <f>VLOOKUP(B1758,中介结果明细表!$B$4:$E$6,8,FALSE)</f>
        <v>#N/A</v>
      </c>
    </row>
    <row r="1759" hidden="1" spans="1:19">
      <c r="A1759">
        <v>1235</v>
      </c>
      <c r="B1759" s="67">
        <v>910000000063</v>
      </c>
      <c r="C1759" t="s">
        <v>1932</v>
      </c>
      <c r="D1759" t="s">
        <v>2029</v>
      </c>
      <c r="E1759" t="s">
        <v>2030</v>
      </c>
      <c r="F1759" t="s">
        <v>1971</v>
      </c>
      <c r="G1759" t="s">
        <v>1971</v>
      </c>
      <c r="H1759">
        <v>0</v>
      </c>
      <c r="I1759" t="s">
        <v>443</v>
      </c>
      <c r="L1759">
        <v>910300</v>
      </c>
      <c r="M1759" t="s">
        <v>1925</v>
      </c>
      <c r="O1759" s="66">
        <v>1788506.14</v>
      </c>
      <c r="P1759" s="66">
        <v>1740456.72</v>
      </c>
      <c r="R1759" t="s">
        <v>1972</v>
      </c>
      <c r="S1759" t="e">
        <f>VLOOKUP(B1759,中介结果明细表!$B$4:$E$6,8,FALSE)</f>
        <v>#N/A</v>
      </c>
    </row>
    <row r="1760" hidden="1" spans="1:19">
      <c r="A1760">
        <v>1235</v>
      </c>
      <c r="B1760" s="67">
        <v>910000000064</v>
      </c>
      <c r="C1760" t="s">
        <v>1932</v>
      </c>
      <c r="D1760" t="s">
        <v>2031</v>
      </c>
      <c r="E1760" t="s">
        <v>2032</v>
      </c>
      <c r="F1760" t="s">
        <v>1971</v>
      </c>
      <c r="G1760" t="s">
        <v>1971</v>
      </c>
      <c r="H1760">
        <v>0</v>
      </c>
      <c r="I1760" t="s">
        <v>443</v>
      </c>
      <c r="L1760">
        <v>910300</v>
      </c>
      <c r="M1760" t="s">
        <v>1925</v>
      </c>
      <c r="O1760" s="66">
        <v>1038487.82</v>
      </c>
      <c r="P1760" s="66">
        <v>1010588.15</v>
      </c>
      <c r="R1760" t="s">
        <v>1972</v>
      </c>
      <c r="S1760" t="e">
        <f>VLOOKUP(B1760,中介结果明细表!$B$4:$E$6,8,FALSE)</f>
        <v>#N/A</v>
      </c>
    </row>
    <row r="1761" hidden="1" spans="1:19">
      <c r="A1761">
        <v>1235</v>
      </c>
      <c r="B1761" s="67">
        <v>910000000065</v>
      </c>
      <c r="C1761" t="s">
        <v>1932</v>
      </c>
      <c r="D1761" t="s">
        <v>2033</v>
      </c>
      <c r="E1761" t="s">
        <v>2034</v>
      </c>
      <c r="F1761" t="s">
        <v>1971</v>
      </c>
      <c r="G1761" t="s">
        <v>1971</v>
      </c>
      <c r="H1761">
        <v>0</v>
      </c>
      <c r="I1761" t="s">
        <v>443</v>
      </c>
      <c r="L1761">
        <v>910300</v>
      </c>
      <c r="M1761" t="s">
        <v>1925</v>
      </c>
      <c r="O1761" s="66">
        <v>92310.58</v>
      </c>
      <c r="P1761" s="66">
        <v>89830.6</v>
      </c>
      <c r="R1761" t="s">
        <v>1972</v>
      </c>
      <c r="S1761" t="e">
        <f>VLOOKUP(B1761,中介结果明细表!$B$4:$E$6,8,FALSE)</f>
        <v>#N/A</v>
      </c>
    </row>
    <row r="1762" hidden="1" spans="1:19">
      <c r="A1762">
        <v>1235</v>
      </c>
      <c r="B1762" s="67">
        <v>910000000066</v>
      </c>
      <c r="C1762" t="s">
        <v>1932</v>
      </c>
      <c r="D1762" t="s">
        <v>2035</v>
      </c>
      <c r="E1762" t="s">
        <v>2036</v>
      </c>
      <c r="F1762" t="s">
        <v>1971</v>
      </c>
      <c r="G1762" t="s">
        <v>1971</v>
      </c>
      <c r="H1762">
        <v>0</v>
      </c>
      <c r="I1762" t="s">
        <v>443</v>
      </c>
      <c r="L1762">
        <v>910300</v>
      </c>
      <c r="M1762" t="s">
        <v>1925</v>
      </c>
      <c r="O1762" s="66">
        <v>1038487.82</v>
      </c>
      <c r="P1762" s="66">
        <v>1010588.15</v>
      </c>
      <c r="R1762" t="s">
        <v>1972</v>
      </c>
      <c r="S1762" t="e">
        <f>VLOOKUP(B1762,中介结果明细表!$B$4:$E$6,8,FALSE)</f>
        <v>#N/A</v>
      </c>
    </row>
    <row r="1763" hidden="1" spans="1:19">
      <c r="A1763">
        <v>1235</v>
      </c>
      <c r="B1763" s="67">
        <v>910000000067</v>
      </c>
      <c r="C1763" t="s">
        <v>1932</v>
      </c>
      <c r="D1763" t="s">
        <v>2037</v>
      </c>
      <c r="E1763" t="s">
        <v>2038</v>
      </c>
      <c r="F1763" t="s">
        <v>1971</v>
      </c>
      <c r="G1763" t="s">
        <v>1971</v>
      </c>
      <c r="H1763">
        <v>0</v>
      </c>
      <c r="I1763" t="s">
        <v>593</v>
      </c>
      <c r="L1763">
        <v>910300</v>
      </c>
      <c r="M1763" t="s">
        <v>1925</v>
      </c>
      <c r="O1763" s="66">
        <v>673863.53</v>
      </c>
      <c r="P1763" s="66">
        <v>655759.74</v>
      </c>
      <c r="R1763" t="s">
        <v>1972</v>
      </c>
      <c r="S1763" t="e">
        <f>VLOOKUP(B1763,中介结果明细表!$B$4:$E$6,8,FALSE)</f>
        <v>#N/A</v>
      </c>
    </row>
    <row r="1764" hidden="1" spans="1:19">
      <c r="A1764">
        <v>1235</v>
      </c>
      <c r="B1764" s="67">
        <v>910000000068</v>
      </c>
      <c r="C1764" t="s">
        <v>1932</v>
      </c>
      <c r="D1764" t="s">
        <v>2039</v>
      </c>
      <c r="E1764" t="s">
        <v>2040</v>
      </c>
      <c r="F1764" t="s">
        <v>1971</v>
      </c>
      <c r="G1764" t="s">
        <v>1971</v>
      </c>
      <c r="H1764">
        <v>0</v>
      </c>
      <c r="I1764" t="s">
        <v>593</v>
      </c>
      <c r="L1764">
        <v>910300</v>
      </c>
      <c r="M1764" t="s">
        <v>1925</v>
      </c>
      <c r="O1764" s="66">
        <v>750018.48</v>
      </c>
      <c r="P1764" s="66">
        <v>729868.73</v>
      </c>
      <c r="R1764" t="s">
        <v>1972</v>
      </c>
      <c r="S1764" t="e">
        <f>VLOOKUP(B1764,中介结果明细表!$B$4:$E$6,8,FALSE)</f>
        <v>#N/A</v>
      </c>
    </row>
    <row r="1765" hidden="1" spans="1:19">
      <c r="A1765">
        <v>1235</v>
      </c>
      <c r="B1765" s="67">
        <v>910000000069</v>
      </c>
      <c r="C1765" t="s">
        <v>1932</v>
      </c>
      <c r="D1765" t="s">
        <v>2041</v>
      </c>
      <c r="E1765" t="s">
        <v>2042</v>
      </c>
      <c r="F1765" t="s">
        <v>1971</v>
      </c>
      <c r="G1765" t="s">
        <v>1971</v>
      </c>
      <c r="H1765">
        <v>0</v>
      </c>
      <c r="I1765" t="s">
        <v>443</v>
      </c>
      <c r="L1765">
        <v>910300</v>
      </c>
      <c r="M1765" t="s">
        <v>1925</v>
      </c>
      <c r="O1765" s="66">
        <v>750018.48</v>
      </c>
      <c r="P1765" s="66">
        <v>729868.73</v>
      </c>
      <c r="R1765" t="s">
        <v>1972</v>
      </c>
      <c r="S1765" t="e">
        <f>VLOOKUP(B1765,中介结果明细表!$B$4:$E$6,8,FALSE)</f>
        <v>#N/A</v>
      </c>
    </row>
    <row r="1766" hidden="1" spans="1:19">
      <c r="A1766">
        <v>1235</v>
      </c>
      <c r="B1766" s="67">
        <v>910000000070</v>
      </c>
      <c r="C1766" t="s">
        <v>1932</v>
      </c>
      <c r="D1766" t="s">
        <v>2043</v>
      </c>
      <c r="E1766" t="s">
        <v>2044</v>
      </c>
      <c r="F1766" t="s">
        <v>1971</v>
      </c>
      <c r="G1766" t="s">
        <v>1971</v>
      </c>
      <c r="H1766">
        <v>0</v>
      </c>
      <c r="I1766" t="s">
        <v>593</v>
      </c>
      <c r="L1766">
        <v>910300</v>
      </c>
      <c r="M1766" t="s">
        <v>1925</v>
      </c>
      <c r="O1766" s="66">
        <v>829220.14</v>
      </c>
      <c r="P1766" s="66">
        <v>806942.59</v>
      </c>
      <c r="R1766" t="s">
        <v>1972</v>
      </c>
      <c r="S1766" t="e">
        <f>VLOOKUP(B1766,中介结果明细表!$B$4:$E$6,8,FALSE)</f>
        <v>#N/A</v>
      </c>
    </row>
    <row r="1767" hidden="1" spans="1:19">
      <c r="A1767">
        <v>1235</v>
      </c>
      <c r="B1767" s="67">
        <v>910000000071</v>
      </c>
      <c r="C1767" t="s">
        <v>1932</v>
      </c>
      <c r="D1767" t="s">
        <v>2045</v>
      </c>
      <c r="E1767" t="s">
        <v>2046</v>
      </c>
      <c r="F1767" t="s">
        <v>1971</v>
      </c>
      <c r="G1767" t="s">
        <v>1971</v>
      </c>
      <c r="H1767">
        <v>0</v>
      </c>
      <c r="I1767" t="s">
        <v>593</v>
      </c>
      <c r="L1767">
        <v>910300</v>
      </c>
      <c r="M1767" t="s">
        <v>1925</v>
      </c>
      <c r="O1767" s="66">
        <v>1038487.82</v>
      </c>
      <c r="P1767" s="66">
        <v>1010588.15</v>
      </c>
      <c r="R1767" t="s">
        <v>1972</v>
      </c>
      <c r="S1767" t="e">
        <f>VLOOKUP(B1767,中介结果明细表!$B$4:$E$6,8,FALSE)</f>
        <v>#N/A</v>
      </c>
    </row>
    <row r="1768" hidden="1" spans="1:19">
      <c r="A1768">
        <v>1235</v>
      </c>
      <c r="B1768" s="67">
        <v>910000000072</v>
      </c>
      <c r="C1768" t="s">
        <v>1932</v>
      </c>
      <c r="D1768" t="s">
        <v>2047</v>
      </c>
      <c r="E1768" t="s">
        <v>2048</v>
      </c>
      <c r="F1768" t="s">
        <v>1971</v>
      </c>
      <c r="G1768" t="s">
        <v>1971</v>
      </c>
      <c r="H1768">
        <v>0</v>
      </c>
      <c r="I1768" t="s">
        <v>1827</v>
      </c>
      <c r="L1768">
        <v>910300</v>
      </c>
      <c r="M1768" t="s">
        <v>1925</v>
      </c>
      <c r="O1768" s="66">
        <v>1038487.82</v>
      </c>
      <c r="P1768" s="66">
        <v>1010588.15</v>
      </c>
      <c r="R1768" t="s">
        <v>1972</v>
      </c>
      <c r="S1768" t="e">
        <f>VLOOKUP(B1768,中介结果明细表!$B$4:$E$6,8,FALSE)</f>
        <v>#N/A</v>
      </c>
    </row>
    <row r="1769" hidden="1" spans="1:19">
      <c r="A1769">
        <v>1235</v>
      </c>
      <c r="B1769" s="67">
        <v>910000000073</v>
      </c>
      <c r="C1769" t="s">
        <v>1932</v>
      </c>
      <c r="D1769" t="s">
        <v>2049</v>
      </c>
      <c r="E1769" t="s">
        <v>2050</v>
      </c>
      <c r="F1769" t="s">
        <v>1971</v>
      </c>
      <c r="G1769" t="s">
        <v>1971</v>
      </c>
      <c r="H1769">
        <v>0</v>
      </c>
      <c r="I1769" t="s">
        <v>1827</v>
      </c>
      <c r="L1769">
        <v>910300</v>
      </c>
      <c r="M1769" t="s">
        <v>1925</v>
      </c>
      <c r="O1769" s="66">
        <v>1038487.82</v>
      </c>
      <c r="P1769" s="66">
        <v>1010588.15</v>
      </c>
      <c r="R1769" t="s">
        <v>1972</v>
      </c>
      <c r="S1769" t="e">
        <f>VLOOKUP(B1769,中介结果明细表!$B$4:$E$6,8,FALSE)</f>
        <v>#N/A</v>
      </c>
    </row>
    <row r="1770" hidden="1" spans="1:19">
      <c r="A1770">
        <v>1235</v>
      </c>
      <c r="B1770" s="67">
        <v>910000000074</v>
      </c>
      <c r="C1770" t="s">
        <v>1932</v>
      </c>
      <c r="D1770" t="s">
        <v>2051</v>
      </c>
      <c r="E1770" t="s">
        <v>2052</v>
      </c>
      <c r="F1770" t="s">
        <v>1971</v>
      </c>
      <c r="G1770" t="s">
        <v>1971</v>
      </c>
      <c r="H1770">
        <v>0</v>
      </c>
      <c r="I1770" t="s">
        <v>593</v>
      </c>
      <c r="L1770">
        <v>910300</v>
      </c>
      <c r="M1770" t="s">
        <v>1925</v>
      </c>
      <c r="O1770" s="66">
        <v>1038487.82</v>
      </c>
      <c r="P1770" s="66">
        <v>1010588.15</v>
      </c>
      <c r="R1770" t="s">
        <v>1972</v>
      </c>
      <c r="S1770" t="e">
        <f>VLOOKUP(B1770,中介结果明细表!$B$4:$E$6,8,FALSE)</f>
        <v>#N/A</v>
      </c>
    </row>
    <row r="1771" hidden="1" spans="1:19">
      <c r="A1771">
        <v>1235</v>
      </c>
      <c r="B1771" s="67">
        <v>910000000075</v>
      </c>
      <c r="C1771" t="s">
        <v>1932</v>
      </c>
      <c r="D1771" t="s">
        <v>2053</v>
      </c>
      <c r="E1771" t="s">
        <v>2054</v>
      </c>
      <c r="F1771" t="s">
        <v>1971</v>
      </c>
      <c r="G1771" t="s">
        <v>1971</v>
      </c>
      <c r="H1771">
        <v>0</v>
      </c>
      <c r="I1771" t="s">
        <v>593</v>
      </c>
      <c r="L1771">
        <v>910300</v>
      </c>
      <c r="M1771" t="s">
        <v>1925</v>
      </c>
      <c r="O1771" s="66">
        <v>1038487.82</v>
      </c>
      <c r="P1771" s="66">
        <v>1010588.15</v>
      </c>
      <c r="R1771" t="s">
        <v>1972</v>
      </c>
      <c r="S1771" t="e">
        <f>VLOOKUP(B1771,中介结果明细表!$B$4:$E$6,8,FALSE)</f>
        <v>#N/A</v>
      </c>
    </row>
    <row r="1772" hidden="1" spans="1:19">
      <c r="A1772">
        <v>1235</v>
      </c>
      <c r="B1772" s="67">
        <v>910000000076</v>
      </c>
      <c r="C1772" t="s">
        <v>1932</v>
      </c>
      <c r="D1772" t="s">
        <v>2055</v>
      </c>
      <c r="E1772" t="s">
        <v>2056</v>
      </c>
      <c r="F1772" t="s">
        <v>1971</v>
      </c>
      <c r="G1772" t="s">
        <v>1971</v>
      </c>
      <c r="H1772">
        <v>0</v>
      </c>
      <c r="I1772" t="s">
        <v>1827</v>
      </c>
      <c r="L1772">
        <v>910300</v>
      </c>
      <c r="M1772" t="s">
        <v>1925</v>
      </c>
      <c r="O1772" s="66">
        <v>1038487.82</v>
      </c>
      <c r="P1772" s="66">
        <v>1010588.15</v>
      </c>
      <c r="R1772" t="s">
        <v>1972</v>
      </c>
      <c r="S1772" t="e">
        <f>VLOOKUP(B1772,中介结果明细表!$B$4:$E$6,8,FALSE)</f>
        <v>#N/A</v>
      </c>
    </row>
    <row r="1773" hidden="1" spans="1:19">
      <c r="A1773">
        <v>1235</v>
      </c>
      <c r="B1773" s="67">
        <v>910000000077</v>
      </c>
      <c r="C1773" t="s">
        <v>1932</v>
      </c>
      <c r="D1773" t="s">
        <v>2057</v>
      </c>
      <c r="E1773" t="s">
        <v>2058</v>
      </c>
      <c r="F1773" t="s">
        <v>1971</v>
      </c>
      <c r="G1773" t="s">
        <v>1971</v>
      </c>
      <c r="H1773">
        <v>0</v>
      </c>
      <c r="I1773" t="s">
        <v>443</v>
      </c>
      <c r="L1773">
        <v>910300</v>
      </c>
      <c r="M1773" t="s">
        <v>1925</v>
      </c>
      <c r="O1773" s="66">
        <v>1038487.82</v>
      </c>
      <c r="P1773" s="66">
        <v>1010588.15</v>
      </c>
      <c r="R1773" t="s">
        <v>1972</v>
      </c>
      <c r="S1773" t="e">
        <f>VLOOKUP(B1773,中介结果明细表!$B$4:$E$6,8,FALSE)</f>
        <v>#N/A</v>
      </c>
    </row>
    <row r="1774" hidden="1" spans="1:19">
      <c r="A1774">
        <v>1235</v>
      </c>
      <c r="B1774" s="67">
        <v>910000000078</v>
      </c>
      <c r="C1774" t="s">
        <v>1932</v>
      </c>
      <c r="D1774" t="s">
        <v>2059</v>
      </c>
      <c r="E1774" t="s">
        <v>2060</v>
      </c>
      <c r="F1774" t="s">
        <v>1971</v>
      </c>
      <c r="G1774" t="s">
        <v>1971</v>
      </c>
      <c r="H1774">
        <v>0</v>
      </c>
      <c r="I1774" t="s">
        <v>593</v>
      </c>
      <c r="L1774">
        <v>910300</v>
      </c>
      <c r="M1774" t="s">
        <v>1925</v>
      </c>
      <c r="O1774" s="66">
        <v>1038487.82</v>
      </c>
      <c r="P1774" s="66">
        <v>1010588.15</v>
      </c>
      <c r="R1774" t="s">
        <v>1972</v>
      </c>
      <c r="S1774" t="e">
        <f>VLOOKUP(B1774,中介结果明细表!$B$4:$E$6,8,FALSE)</f>
        <v>#N/A</v>
      </c>
    </row>
    <row r="1775" hidden="1" spans="1:19">
      <c r="A1775">
        <v>1235</v>
      </c>
      <c r="B1775" s="67">
        <v>910000000079</v>
      </c>
      <c r="C1775" t="s">
        <v>1932</v>
      </c>
      <c r="D1775" t="s">
        <v>2061</v>
      </c>
      <c r="E1775" t="s">
        <v>2062</v>
      </c>
      <c r="F1775" t="s">
        <v>1971</v>
      </c>
      <c r="G1775" t="s">
        <v>1971</v>
      </c>
      <c r="H1775">
        <v>0</v>
      </c>
      <c r="I1775" t="s">
        <v>593</v>
      </c>
      <c r="L1775">
        <v>910300</v>
      </c>
      <c r="M1775" t="s">
        <v>1925</v>
      </c>
      <c r="O1775" s="66">
        <v>1038487.82</v>
      </c>
      <c r="P1775" s="66">
        <v>1010588.15</v>
      </c>
      <c r="R1775" t="s">
        <v>1972</v>
      </c>
      <c r="S1775" t="e">
        <f>VLOOKUP(B1775,中介结果明细表!$B$4:$E$6,8,FALSE)</f>
        <v>#N/A</v>
      </c>
    </row>
    <row r="1776" hidden="1" spans="1:19">
      <c r="A1776">
        <v>1235</v>
      </c>
      <c r="B1776" s="67">
        <v>910000000080</v>
      </c>
      <c r="C1776" t="s">
        <v>1932</v>
      </c>
      <c r="D1776" t="s">
        <v>2063</v>
      </c>
      <c r="E1776" t="s">
        <v>2064</v>
      </c>
      <c r="F1776" t="s">
        <v>1971</v>
      </c>
      <c r="G1776" t="s">
        <v>1971</v>
      </c>
      <c r="H1776">
        <v>0</v>
      </c>
      <c r="I1776" t="s">
        <v>1827</v>
      </c>
      <c r="L1776">
        <v>910300</v>
      </c>
      <c r="M1776" t="s">
        <v>1925</v>
      </c>
      <c r="O1776" s="66">
        <v>1038487.82</v>
      </c>
      <c r="P1776" s="66">
        <v>1010588.15</v>
      </c>
      <c r="R1776" t="s">
        <v>1972</v>
      </c>
      <c r="S1776" t="e">
        <f>VLOOKUP(B1776,中介结果明细表!$B$4:$E$6,8,FALSE)</f>
        <v>#N/A</v>
      </c>
    </row>
    <row r="1777" hidden="1" spans="1:19">
      <c r="A1777">
        <v>1235</v>
      </c>
      <c r="B1777" s="67">
        <v>910000000081</v>
      </c>
      <c r="C1777" t="s">
        <v>1932</v>
      </c>
      <c r="D1777" t="s">
        <v>2065</v>
      </c>
      <c r="E1777" t="s">
        <v>2066</v>
      </c>
      <c r="F1777" t="s">
        <v>1971</v>
      </c>
      <c r="G1777" t="s">
        <v>1971</v>
      </c>
      <c r="H1777">
        <v>0</v>
      </c>
      <c r="I1777" t="s">
        <v>593</v>
      </c>
      <c r="L1777">
        <v>910300</v>
      </c>
      <c r="M1777" t="s">
        <v>1925</v>
      </c>
      <c r="O1777" s="66">
        <v>1038487.82</v>
      </c>
      <c r="P1777" s="66">
        <v>1010588.15</v>
      </c>
      <c r="R1777" t="s">
        <v>1972</v>
      </c>
      <c r="S1777" t="e">
        <f>VLOOKUP(B1777,中介结果明细表!$B$4:$E$6,8,FALSE)</f>
        <v>#N/A</v>
      </c>
    </row>
    <row r="1778" hidden="1" spans="1:19">
      <c r="A1778">
        <v>1235</v>
      </c>
      <c r="B1778" s="67">
        <v>910000000082</v>
      </c>
      <c r="C1778" t="s">
        <v>1932</v>
      </c>
      <c r="D1778" t="s">
        <v>2067</v>
      </c>
      <c r="E1778" t="s">
        <v>2068</v>
      </c>
      <c r="F1778" t="s">
        <v>1971</v>
      </c>
      <c r="G1778" t="s">
        <v>1971</v>
      </c>
      <c r="H1778">
        <v>0</v>
      </c>
      <c r="I1778" t="s">
        <v>593</v>
      </c>
      <c r="L1778">
        <v>910300</v>
      </c>
      <c r="M1778" t="s">
        <v>1925</v>
      </c>
      <c r="O1778" s="66">
        <v>1038487.82</v>
      </c>
      <c r="P1778" s="66">
        <v>1010588.15</v>
      </c>
      <c r="R1778" t="s">
        <v>1972</v>
      </c>
      <c r="S1778" t="e">
        <f>VLOOKUP(B1778,中介结果明细表!$B$4:$E$6,8,FALSE)</f>
        <v>#N/A</v>
      </c>
    </row>
    <row r="1779" hidden="1" spans="1:19">
      <c r="A1779">
        <v>1235</v>
      </c>
      <c r="B1779" s="67">
        <v>910000000083</v>
      </c>
      <c r="C1779" t="s">
        <v>1932</v>
      </c>
      <c r="D1779" t="s">
        <v>2069</v>
      </c>
      <c r="E1779" t="s">
        <v>2070</v>
      </c>
      <c r="F1779" t="s">
        <v>1971</v>
      </c>
      <c r="G1779" t="s">
        <v>1971</v>
      </c>
      <c r="H1779">
        <v>0</v>
      </c>
      <c r="I1779" t="s">
        <v>593</v>
      </c>
      <c r="L1779">
        <v>910300</v>
      </c>
      <c r="M1779" t="s">
        <v>1925</v>
      </c>
      <c r="O1779" s="66">
        <v>461549.04</v>
      </c>
      <c r="P1779" s="66">
        <v>449149.22</v>
      </c>
      <c r="R1779" t="s">
        <v>1972</v>
      </c>
      <c r="S1779" t="e">
        <f>VLOOKUP(B1779,中介结果明细表!$B$4:$E$6,8,FALSE)</f>
        <v>#N/A</v>
      </c>
    </row>
    <row r="1780" hidden="1" spans="1:19">
      <c r="A1780">
        <v>1235</v>
      </c>
      <c r="B1780" s="67">
        <v>910000000084</v>
      </c>
      <c r="C1780" t="s">
        <v>1932</v>
      </c>
      <c r="D1780" t="s">
        <v>2071</v>
      </c>
      <c r="E1780" t="s">
        <v>2072</v>
      </c>
      <c r="F1780" t="s">
        <v>1971</v>
      </c>
      <c r="G1780" t="s">
        <v>1971</v>
      </c>
      <c r="H1780">
        <v>0</v>
      </c>
      <c r="I1780" t="s">
        <v>593</v>
      </c>
      <c r="L1780">
        <v>910300</v>
      </c>
      <c r="M1780" t="s">
        <v>1925</v>
      </c>
      <c r="O1780" s="66">
        <v>461549.04</v>
      </c>
      <c r="P1780" s="66">
        <v>449149.22</v>
      </c>
      <c r="R1780" t="s">
        <v>1972</v>
      </c>
      <c r="S1780" t="e">
        <f>VLOOKUP(B1780,中介结果明细表!$B$4:$E$6,8,FALSE)</f>
        <v>#N/A</v>
      </c>
    </row>
    <row r="1781" hidden="1" spans="1:19">
      <c r="A1781">
        <v>1235</v>
      </c>
      <c r="B1781" s="67">
        <v>910000000085</v>
      </c>
      <c r="C1781" t="s">
        <v>1959</v>
      </c>
      <c r="E1781" t="s">
        <v>1959</v>
      </c>
      <c r="F1781" t="s">
        <v>2073</v>
      </c>
      <c r="G1781" t="s">
        <v>2073</v>
      </c>
      <c r="H1781">
        <v>0</v>
      </c>
      <c r="I1781" t="s">
        <v>593</v>
      </c>
      <c r="L1781">
        <v>910600</v>
      </c>
      <c r="M1781" t="s">
        <v>1922</v>
      </c>
      <c r="O1781" s="66">
        <v>1697446.03</v>
      </c>
      <c r="P1781" s="66">
        <v>848723.01</v>
      </c>
      <c r="R1781" t="s">
        <v>1955</v>
      </c>
      <c r="S1781" t="e">
        <f>VLOOKUP(B1781,中介结果明细表!$B$4:$E$6,8,FALSE)</f>
        <v>#N/A</v>
      </c>
    </row>
    <row r="1782" hidden="1" spans="1:19">
      <c r="A1782">
        <v>1235</v>
      </c>
      <c r="B1782" s="67">
        <v>910000000086</v>
      </c>
      <c r="C1782" t="s">
        <v>2074</v>
      </c>
      <c r="E1782" t="s">
        <v>2074</v>
      </c>
      <c r="F1782" t="s">
        <v>2075</v>
      </c>
      <c r="G1782" t="s">
        <v>2075</v>
      </c>
      <c r="H1782">
        <v>0</v>
      </c>
      <c r="I1782" t="s">
        <v>796</v>
      </c>
      <c r="L1782">
        <v>910600</v>
      </c>
      <c r="M1782" t="s">
        <v>1922</v>
      </c>
      <c r="O1782" s="66">
        <v>35554.13</v>
      </c>
      <c r="P1782" s="66">
        <v>26592.54</v>
      </c>
      <c r="R1782" t="s">
        <v>1955</v>
      </c>
      <c r="S1782" t="e">
        <f>VLOOKUP(B1782,中介结果明细表!$B$4:$E$6,8,FALSE)</f>
        <v>#N/A</v>
      </c>
    </row>
    <row r="1784" spans="7:16">
      <c r="G1784" s="66"/>
      <c r="O1784" s="68">
        <f>SUM(O2:O1783)</f>
        <v>351749968.729999</v>
      </c>
      <c r="P1784" s="68">
        <f>SUM(P2:P1783)</f>
        <v>109100937.47</v>
      </c>
    </row>
  </sheetData>
  <autoFilter xmlns:etc="http://www.wps.cn/officeDocument/2017/etCustomData" ref="A1:GS1782" etc:filterBottomFollowUsedRange="0">
    <filterColumn colId="18">
      <filters blank="1">
        <filter val="ZS-100"/>
        <filter val="ZS-200"/>
        <filter val="ZS-101"/>
        <filter val="ZS-201"/>
        <filter val="ZS-102"/>
        <filter val="ZS-202"/>
        <filter val="ZS-103"/>
        <filter val="ZS-203"/>
        <filter val="ZS-104"/>
        <filter val="ZS-204"/>
        <filter val="ZS-105"/>
        <filter val="ZS-205"/>
        <filter val="ZS-106"/>
        <filter val="ZS-206"/>
        <filter val="ZS-107"/>
        <filter val="ZS-207"/>
        <filter val="ZS-108"/>
        <filter val="ZS-109"/>
        <filter val="ZS-110"/>
        <filter val="ZS-111"/>
        <filter val="ZS-112"/>
        <filter val="ZS-113"/>
        <filter val="ZS-114"/>
        <filter val="ZS-115"/>
        <filter val="ZS-116"/>
        <filter val="ZS-117"/>
        <filter val="ZS-118"/>
        <filter val="ZS-119"/>
        <filter val="ZS-120"/>
        <filter val="ZS-21"/>
        <filter val="ZS-121"/>
        <filter val="ZS-22"/>
        <filter val="ZS-122"/>
        <filter val="ZS-23"/>
        <filter val="ZS-123"/>
        <filter val="ZS-24"/>
        <filter val="ZS-124"/>
        <filter val="ZS-25"/>
        <filter val="ZS-125"/>
        <filter val="ZS-26"/>
        <filter val="ZS-126"/>
        <filter val="ZS-27"/>
        <filter val="ZS-127"/>
        <filter val="ZS-28"/>
        <filter val="ZS-128"/>
        <filter val="ZS-29"/>
        <filter val="ZS-129"/>
        <filter val="ZS-30"/>
        <filter val="ZS-130"/>
        <filter val="ZS-31"/>
        <filter val="ZS-131"/>
        <filter val="ZS-32"/>
        <filter val="ZS-132"/>
        <filter val="ZS-33"/>
        <filter val="ZS-133"/>
        <filter val="ZS-34"/>
        <filter val="ZS-134"/>
        <filter val="ZS-35"/>
        <filter val="ZS-135"/>
        <filter val="ZS-36"/>
        <filter val="ZS-136"/>
        <filter val="ZS-37"/>
        <filter val="ZS-137"/>
        <filter val="ZS-38"/>
        <filter val="ZS-138"/>
        <filter val="ZS-39"/>
        <filter val="ZS-139"/>
        <filter val="ZS-40"/>
        <filter val="ZS-140"/>
        <filter val="ZS-41"/>
        <filter val="ZS-141"/>
        <filter val="ZS-42"/>
        <filter val="ZS-142"/>
        <filter val="ZS-43"/>
        <filter val="ZS-143"/>
        <filter val="ZS-44"/>
        <filter val="ZS-144"/>
        <filter val="ZS-45"/>
        <filter val="ZS-145"/>
        <filter val="ZS-46"/>
        <filter val="ZS-146"/>
        <filter val="ZS-47"/>
        <filter val="ZS-147"/>
        <filter val="ZS-48"/>
        <filter val="ZS-148"/>
        <filter val="ZS-49"/>
        <filter val="ZS-149"/>
        <filter val="ZS-50"/>
        <filter val="ZS-150"/>
        <filter val="ZS-51"/>
        <filter val="ZS-151"/>
        <filter val="ZS-52"/>
        <filter val="ZS-152"/>
        <filter val="ZS-53"/>
        <filter val="ZS-153"/>
        <filter val="ZS-54"/>
        <filter val="ZS-154"/>
        <filter val="ZS-55"/>
        <filter val="ZS-155"/>
        <filter val="ZS-56"/>
        <filter val="ZS-156"/>
        <filter val="ZS-57"/>
        <filter val="ZS-157"/>
        <filter val="ZS-58"/>
        <filter val="ZS-158"/>
        <filter val="ZS-59"/>
        <filter val="ZS-159"/>
        <filter val="ZS-60"/>
        <filter val="ZS-160"/>
        <filter val="ZS-61"/>
        <filter val="ZS-161"/>
        <filter val="ZS-62"/>
        <filter val="ZS-162"/>
        <filter val="ZS-63"/>
        <filter val="ZS-163"/>
        <filter val="ZS-64"/>
        <filter val="ZS-164"/>
        <filter val="ZS-65"/>
        <filter val="ZS-165"/>
        <filter val="ZS-66"/>
        <filter val="ZS-166"/>
        <filter val="ZS-67"/>
        <filter val="ZS-167"/>
        <filter val="ZS-68"/>
        <filter val="ZS-168"/>
        <filter val="ZS-69"/>
        <filter val="ZS-169"/>
        <filter val="ZS-70"/>
        <filter val="ZS-170"/>
        <filter val="ZS-71"/>
        <filter val="ZS-171"/>
        <filter val="ZS-72"/>
        <filter val="ZS-172"/>
        <filter val="ZS-73"/>
        <filter val="ZS-173"/>
        <filter val="ZS-74"/>
        <filter val="ZS-174"/>
        <filter val="ZS-75"/>
        <filter val="ZS-175"/>
        <filter val="ZS-76"/>
        <filter val="ZS-176"/>
        <filter val="ZS-77"/>
        <filter val="ZS-177"/>
        <filter val="ZS-78"/>
        <filter val="ZS-178"/>
        <filter val="ZS-79"/>
        <filter val="ZS-179"/>
        <filter val="ZS-80"/>
        <filter val="ZS-180"/>
        <filter val="ZS-81"/>
        <filter val="ZS-181"/>
        <filter val="ZS-82"/>
        <filter val="ZS-182"/>
        <filter val="ZS-83"/>
        <filter val="ZS-183"/>
        <filter val="ZS-84"/>
        <filter val="ZS-184"/>
        <filter val="ZS-85"/>
        <filter val="ZS-185"/>
        <filter val="ZS-86"/>
        <filter val="ZS-186"/>
        <filter val="ZS-87"/>
        <filter val="ZS-187"/>
        <filter val="ZS-88"/>
        <filter val="ZS-188"/>
        <filter val="ZS-89"/>
        <filter val="ZS-189"/>
        <filter val="ZS-90"/>
        <filter val="ZS-190"/>
        <filter val="ZS-91"/>
        <filter val="ZS-191"/>
        <filter val="ZS-92"/>
        <filter val="ZS-192"/>
        <filter val="ZS-93"/>
        <filter val="ZS-193"/>
        <filter val="ZS-94"/>
        <filter val="ZS-194"/>
        <filter val="ZS-95"/>
        <filter val="ZS-195"/>
        <filter val="ZS-96"/>
        <filter val="ZS-196"/>
        <filter val="ZS-97"/>
        <filter val="ZS-197"/>
        <filter val="ZS-98"/>
        <filter val="ZS-198"/>
        <filter val="ZS-99"/>
        <filter val="ZS-199"/>
      </filters>
    </filterColumn>
    <extLst/>
  </autoFilter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8"/>
  <sheetViews>
    <sheetView workbookViewId="0">
      <selection activeCell="E5" sqref="E5"/>
    </sheetView>
  </sheetViews>
  <sheetFormatPr defaultColWidth="8.66666666666667" defaultRowHeight="15.75"/>
  <cols>
    <col min="2" max="2" width="12.6666666666667" customWidth="1"/>
    <col min="3" max="3" width="16.225" customWidth="1"/>
    <col min="4" max="4" width="9.33333333333333" customWidth="1"/>
    <col min="5" max="5" width="26.6666666666667" customWidth="1"/>
    <col min="6" max="6" width="15.8916666666667" style="65" customWidth="1"/>
    <col min="7" max="7" width="12.5583333333333" customWidth="1"/>
    <col min="8" max="8" width="10.5583333333333" customWidth="1"/>
    <col min="9" max="9" width="5" customWidth="1"/>
    <col min="11" max="11" width="14.5583333333333" customWidth="1"/>
    <col min="12" max="12" width="18.8916666666667" customWidth="1"/>
    <col min="13" max="13" width="23.5583333333333" customWidth="1"/>
    <col min="15" max="15" width="23" customWidth="1"/>
    <col min="16" max="17" width="10.3333333333333" style="66" customWidth="1"/>
    <col min="18" max="18" width="12.5583333333333" customWidth="1"/>
    <col min="19" max="19" width="37.6666666666667" customWidth="1"/>
  </cols>
  <sheetData>
    <row r="1" spans="1:19">
      <c r="A1" t="s">
        <v>393</v>
      </c>
      <c r="B1" t="s">
        <v>394</v>
      </c>
      <c r="C1" t="s">
        <v>395</v>
      </c>
      <c r="D1" t="s">
        <v>2076</v>
      </c>
      <c r="E1" t="s">
        <v>2077</v>
      </c>
      <c r="F1" s="65" t="s">
        <v>74</v>
      </c>
      <c r="G1" t="s">
        <v>397</v>
      </c>
      <c r="H1" t="s">
        <v>79</v>
      </c>
      <c r="I1" t="s">
        <v>76</v>
      </c>
      <c r="J1" t="s">
        <v>398</v>
      </c>
      <c r="K1" t="s">
        <v>399</v>
      </c>
      <c r="L1" t="s">
        <v>2078</v>
      </c>
      <c r="M1" t="s">
        <v>400</v>
      </c>
      <c r="N1" t="s">
        <v>401</v>
      </c>
      <c r="O1" t="s">
        <v>402</v>
      </c>
      <c r="P1" s="66" t="s">
        <v>403</v>
      </c>
      <c r="Q1" s="66" t="s">
        <v>404</v>
      </c>
      <c r="R1" t="s">
        <v>405</v>
      </c>
      <c r="S1" t="s">
        <v>406</v>
      </c>
    </row>
    <row r="2" spans="1:21">
      <c r="A2">
        <v>1235</v>
      </c>
      <c r="B2">
        <v>34000000714</v>
      </c>
      <c r="C2" t="s">
        <v>913</v>
      </c>
      <c r="D2" t="s">
        <v>2079</v>
      </c>
      <c r="E2" t="s">
        <v>2080</v>
      </c>
      <c r="F2" s="65" t="s">
        <v>1458</v>
      </c>
      <c r="G2" t="s">
        <v>542</v>
      </c>
      <c r="H2" t="s">
        <v>745</v>
      </c>
      <c r="I2">
        <v>1</v>
      </c>
      <c r="J2" t="s">
        <v>593</v>
      </c>
      <c r="K2">
        <v>302020104</v>
      </c>
      <c r="L2" t="s">
        <v>913</v>
      </c>
      <c r="M2" t="s">
        <v>1400</v>
      </c>
      <c r="N2">
        <v>304000</v>
      </c>
      <c r="O2" t="s">
        <v>1255</v>
      </c>
      <c r="P2" s="66">
        <v>10800</v>
      </c>
      <c r="Q2" s="66">
        <v>5374.87</v>
      </c>
      <c r="R2" t="s">
        <v>414</v>
      </c>
      <c r="S2" t="s">
        <v>545</v>
      </c>
      <c r="T2" t="s">
        <v>2081</v>
      </c>
      <c r="U2">
        <v>21</v>
      </c>
    </row>
    <row r="3" spans="1:21">
      <c r="A3">
        <v>1235</v>
      </c>
      <c r="B3">
        <v>34000000703</v>
      </c>
      <c r="C3" t="s">
        <v>1256</v>
      </c>
      <c r="D3" t="s">
        <v>2079</v>
      </c>
      <c r="E3" t="s">
        <v>2080</v>
      </c>
      <c r="F3" s="65" t="s">
        <v>1607</v>
      </c>
      <c r="G3" t="s">
        <v>542</v>
      </c>
      <c r="H3" t="s">
        <v>760</v>
      </c>
      <c r="I3">
        <v>1</v>
      </c>
      <c r="J3" t="s">
        <v>593</v>
      </c>
      <c r="K3">
        <v>3020503</v>
      </c>
      <c r="L3" t="s">
        <v>2082</v>
      </c>
      <c r="M3" t="s">
        <v>433</v>
      </c>
      <c r="N3">
        <v>304000</v>
      </c>
      <c r="O3" t="s">
        <v>1255</v>
      </c>
      <c r="P3" s="66">
        <v>3368</v>
      </c>
      <c r="Q3" s="66">
        <v>1773.39</v>
      </c>
      <c r="R3" t="s">
        <v>414</v>
      </c>
      <c r="S3" t="s">
        <v>544</v>
      </c>
      <c r="T3" t="s">
        <v>2083</v>
      </c>
      <c r="U3">
        <v>22</v>
      </c>
    </row>
    <row r="4" spans="1:21">
      <c r="A4">
        <v>1235</v>
      </c>
      <c r="B4">
        <v>34000000587</v>
      </c>
      <c r="C4" t="s">
        <v>913</v>
      </c>
      <c r="D4" t="s">
        <v>2079</v>
      </c>
      <c r="E4" t="s">
        <v>2080</v>
      </c>
      <c r="F4" s="65" t="s">
        <v>1417</v>
      </c>
      <c r="G4" t="s">
        <v>542</v>
      </c>
      <c r="H4" t="s">
        <v>762</v>
      </c>
      <c r="I4">
        <v>1</v>
      </c>
      <c r="J4" t="s">
        <v>593</v>
      </c>
      <c r="K4">
        <v>302020104</v>
      </c>
      <c r="L4" t="s">
        <v>913</v>
      </c>
      <c r="M4" t="s">
        <v>1416</v>
      </c>
      <c r="N4">
        <v>304000</v>
      </c>
      <c r="O4" t="s">
        <v>1255</v>
      </c>
      <c r="P4" s="66">
        <v>12800</v>
      </c>
      <c r="Q4" s="66">
        <v>6813.75</v>
      </c>
      <c r="R4" t="s">
        <v>414</v>
      </c>
      <c r="S4" t="s">
        <v>545</v>
      </c>
      <c r="T4" t="s">
        <v>2084</v>
      </c>
      <c r="U4">
        <v>23</v>
      </c>
    </row>
    <row r="5" spans="1:21">
      <c r="A5">
        <v>1235</v>
      </c>
      <c r="B5">
        <v>21000000438</v>
      </c>
      <c r="C5" t="s">
        <v>743</v>
      </c>
      <c r="D5" t="s">
        <v>2085</v>
      </c>
      <c r="E5" t="s">
        <v>2086</v>
      </c>
      <c r="G5" t="s">
        <v>542</v>
      </c>
      <c r="H5" t="s">
        <v>484</v>
      </c>
      <c r="I5">
        <v>1</v>
      </c>
      <c r="J5" t="s">
        <v>593</v>
      </c>
      <c r="K5">
        <v>24220</v>
      </c>
      <c r="L5" t="s">
        <v>2087</v>
      </c>
      <c r="M5" t="s">
        <v>433</v>
      </c>
      <c r="N5">
        <v>200000</v>
      </c>
      <c r="O5" t="s">
        <v>32</v>
      </c>
      <c r="P5" s="66">
        <v>150</v>
      </c>
      <c r="Q5" s="66">
        <v>44.55</v>
      </c>
      <c r="R5" t="s">
        <v>414</v>
      </c>
      <c r="S5" t="s">
        <v>552</v>
      </c>
      <c r="T5" t="s">
        <v>2088</v>
      </c>
      <c r="U5">
        <v>24</v>
      </c>
    </row>
    <row r="6" spans="1:21">
      <c r="A6">
        <v>1235</v>
      </c>
      <c r="B6">
        <v>34000000571</v>
      </c>
      <c r="C6" t="s">
        <v>704</v>
      </c>
      <c r="D6" t="s">
        <v>2079</v>
      </c>
      <c r="E6" t="s">
        <v>2080</v>
      </c>
      <c r="F6" s="65" t="s">
        <v>1291</v>
      </c>
      <c r="G6" t="s">
        <v>542</v>
      </c>
      <c r="H6" t="s">
        <v>480</v>
      </c>
      <c r="I6">
        <v>1</v>
      </c>
      <c r="J6" t="s">
        <v>593</v>
      </c>
      <c r="K6">
        <v>3020503</v>
      </c>
      <c r="L6" t="s">
        <v>2082</v>
      </c>
      <c r="M6" t="s">
        <v>433</v>
      </c>
      <c r="N6">
        <v>304000</v>
      </c>
      <c r="O6" t="s">
        <v>1255</v>
      </c>
      <c r="P6" s="66">
        <v>19800</v>
      </c>
      <c r="Q6" s="66">
        <v>9168.13</v>
      </c>
      <c r="R6" t="s">
        <v>414</v>
      </c>
      <c r="S6" t="s">
        <v>550</v>
      </c>
      <c r="T6" t="s">
        <v>2089</v>
      </c>
      <c r="U6">
        <v>25</v>
      </c>
    </row>
    <row r="7" spans="1:21">
      <c r="A7">
        <v>1235</v>
      </c>
      <c r="B7">
        <v>34000000701</v>
      </c>
      <c r="C7" t="s">
        <v>704</v>
      </c>
      <c r="D7" t="s">
        <v>2079</v>
      </c>
      <c r="E7" t="s">
        <v>2080</v>
      </c>
      <c r="F7" s="65" t="s">
        <v>1585</v>
      </c>
      <c r="G7" t="s">
        <v>542</v>
      </c>
      <c r="H7" t="s">
        <v>480</v>
      </c>
      <c r="I7">
        <v>1</v>
      </c>
      <c r="J7" t="s">
        <v>593</v>
      </c>
      <c r="K7">
        <v>3020503</v>
      </c>
      <c r="L7" t="s">
        <v>2082</v>
      </c>
      <c r="M7" t="s">
        <v>433</v>
      </c>
      <c r="N7">
        <v>304000</v>
      </c>
      <c r="O7" t="s">
        <v>1255</v>
      </c>
      <c r="P7" s="66">
        <v>19000</v>
      </c>
      <c r="Q7" s="66">
        <v>8797.72</v>
      </c>
      <c r="R7" t="s">
        <v>414</v>
      </c>
      <c r="S7" t="s">
        <v>544</v>
      </c>
      <c r="T7" t="s">
        <v>2090</v>
      </c>
      <c r="U7">
        <v>26</v>
      </c>
    </row>
    <row r="8" spans="1:21">
      <c r="A8">
        <v>1235</v>
      </c>
      <c r="B8">
        <v>21000000364</v>
      </c>
      <c r="C8" t="s">
        <v>725</v>
      </c>
      <c r="D8" t="s">
        <v>2085</v>
      </c>
      <c r="E8" t="s">
        <v>2086</v>
      </c>
      <c r="F8" s="65" t="s">
        <v>726</v>
      </c>
      <c r="G8" t="s">
        <v>542</v>
      </c>
      <c r="H8" t="s">
        <v>727</v>
      </c>
      <c r="I8">
        <v>1</v>
      </c>
      <c r="J8" t="s">
        <v>593</v>
      </c>
      <c r="K8">
        <v>2201002</v>
      </c>
      <c r="L8" t="s">
        <v>2091</v>
      </c>
      <c r="M8" t="s">
        <v>604</v>
      </c>
      <c r="N8">
        <v>200000</v>
      </c>
      <c r="O8" t="s">
        <v>32</v>
      </c>
      <c r="P8" s="66">
        <v>5641.03</v>
      </c>
      <c r="Q8" s="66">
        <v>169.23</v>
      </c>
      <c r="R8" t="s">
        <v>414</v>
      </c>
      <c r="S8" t="s">
        <v>544</v>
      </c>
      <c r="T8" t="s">
        <v>2092</v>
      </c>
      <c r="U8">
        <v>27</v>
      </c>
    </row>
    <row r="9" spans="1:21">
      <c r="A9">
        <v>1235</v>
      </c>
      <c r="B9">
        <v>34000000493</v>
      </c>
      <c r="C9" t="s">
        <v>1582</v>
      </c>
      <c r="D9" t="s">
        <v>2085</v>
      </c>
      <c r="E9" t="s">
        <v>2086</v>
      </c>
      <c r="G9" t="s">
        <v>542</v>
      </c>
      <c r="H9" t="s">
        <v>1583</v>
      </c>
      <c r="I9">
        <v>1</v>
      </c>
      <c r="J9" t="s">
        <v>472</v>
      </c>
      <c r="K9">
        <v>302040901</v>
      </c>
      <c r="L9" t="s">
        <v>2093</v>
      </c>
      <c r="M9" t="s">
        <v>433</v>
      </c>
      <c r="N9">
        <v>304000</v>
      </c>
      <c r="O9" t="s">
        <v>1255</v>
      </c>
      <c r="P9" s="66">
        <v>80769.23</v>
      </c>
      <c r="Q9" s="66">
        <v>16133.76</v>
      </c>
      <c r="R9" t="s">
        <v>414</v>
      </c>
      <c r="S9" t="s">
        <v>544</v>
      </c>
      <c r="T9" t="s">
        <v>2094</v>
      </c>
      <c r="U9">
        <v>28</v>
      </c>
    </row>
    <row r="10" spans="1:21">
      <c r="A10">
        <v>1235</v>
      </c>
      <c r="B10">
        <v>34000000716</v>
      </c>
      <c r="C10" t="s">
        <v>1486</v>
      </c>
      <c r="D10" t="s">
        <v>2079</v>
      </c>
      <c r="E10" t="s">
        <v>2080</v>
      </c>
      <c r="G10" t="s">
        <v>542</v>
      </c>
      <c r="H10" t="s">
        <v>1583</v>
      </c>
      <c r="I10">
        <v>1</v>
      </c>
      <c r="J10" t="s">
        <v>593</v>
      </c>
      <c r="K10">
        <v>30202090102</v>
      </c>
      <c r="L10" t="s">
        <v>1592</v>
      </c>
      <c r="M10" t="s">
        <v>433</v>
      </c>
      <c r="N10">
        <v>304000</v>
      </c>
      <c r="O10" t="s">
        <v>1255</v>
      </c>
      <c r="P10" s="66">
        <v>52850</v>
      </c>
      <c r="Q10" s="66">
        <v>22640.45</v>
      </c>
      <c r="R10" t="s">
        <v>414</v>
      </c>
      <c r="S10" t="s">
        <v>544</v>
      </c>
      <c r="T10" t="s">
        <v>2095</v>
      </c>
      <c r="U10">
        <v>29</v>
      </c>
    </row>
    <row r="11" spans="1:21">
      <c r="A11">
        <v>1235</v>
      </c>
      <c r="B11">
        <v>21000000406</v>
      </c>
      <c r="C11" t="s">
        <v>312</v>
      </c>
      <c r="D11" t="s">
        <v>2085</v>
      </c>
      <c r="E11" t="s">
        <v>2086</v>
      </c>
      <c r="F11" s="65" t="s">
        <v>721</v>
      </c>
      <c r="G11" t="s">
        <v>542</v>
      </c>
      <c r="H11" t="s">
        <v>722</v>
      </c>
      <c r="I11">
        <v>1</v>
      </c>
      <c r="J11" t="s">
        <v>593</v>
      </c>
      <c r="K11">
        <v>2010104</v>
      </c>
      <c r="L11" t="s">
        <v>2096</v>
      </c>
      <c r="M11" t="s">
        <v>433</v>
      </c>
      <c r="N11">
        <v>200000</v>
      </c>
      <c r="O11" t="s">
        <v>32</v>
      </c>
      <c r="P11" s="66">
        <v>7900</v>
      </c>
      <c r="Q11" s="66">
        <v>237</v>
      </c>
      <c r="R11" t="s">
        <v>414</v>
      </c>
      <c r="S11" t="s">
        <v>933</v>
      </c>
      <c r="T11" t="s">
        <v>2097</v>
      </c>
      <c r="U11">
        <v>30</v>
      </c>
    </row>
    <row r="12" spans="1:21">
      <c r="A12">
        <v>1235</v>
      </c>
      <c r="B12">
        <v>34000000556</v>
      </c>
      <c r="C12" t="s">
        <v>1577</v>
      </c>
      <c r="D12" t="s">
        <v>2079</v>
      </c>
      <c r="E12" t="s">
        <v>2080</v>
      </c>
      <c r="F12" s="65" t="s">
        <v>1578</v>
      </c>
      <c r="G12" t="s">
        <v>542</v>
      </c>
      <c r="H12" t="s">
        <v>1575</v>
      </c>
      <c r="I12">
        <v>1</v>
      </c>
      <c r="J12" t="s">
        <v>472</v>
      </c>
      <c r="K12">
        <v>302030121</v>
      </c>
      <c r="L12" t="s">
        <v>2098</v>
      </c>
      <c r="M12" t="s">
        <v>433</v>
      </c>
      <c r="N12">
        <v>304000</v>
      </c>
      <c r="O12" t="s">
        <v>1255</v>
      </c>
      <c r="P12" s="66">
        <v>88000</v>
      </c>
      <c r="Q12" s="66">
        <v>34649.85</v>
      </c>
      <c r="R12" t="s">
        <v>414</v>
      </c>
      <c r="S12" t="s">
        <v>544</v>
      </c>
      <c r="T12" t="s">
        <v>2099</v>
      </c>
      <c r="U12">
        <v>31</v>
      </c>
    </row>
    <row r="13" spans="1:21">
      <c r="A13">
        <v>1235</v>
      </c>
      <c r="B13">
        <v>21000000344</v>
      </c>
      <c r="C13" t="s">
        <v>718</v>
      </c>
      <c r="D13" t="s">
        <v>2085</v>
      </c>
      <c r="E13" t="s">
        <v>2086</v>
      </c>
      <c r="F13" s="65" t="s">
        <v>719</v>
      </c>
      <c r="G13" t="s">
        <v>542</v>
      </c>
      <c r="H13" t="s">
        <v>720</v>
      </c>
      <c r="I13">
        <v>1</v>
      </c>
      <c r="J13" t="s">
        <v>472</v>
      </c>
      <c r="K13">
        <v>210040202</v>
      </c>
      <c r="L13" t="s">
        <v>2100</v>
      </c>
      <c r="M13" t="s">
        <v>665</v>
      </c>
      <c r="N13">
        <v>200000</v>
      </c>
      <c r="O13" t="s">
        <v>32</v>
      </c>
      <c r="P13" s="66">
        <v>9600</v>
      </c>
      <c r="Q13" s="66">
        <v>288</v>
      </c>
      <c r="R13" t="s">
        <v>414</v>
      </c>
      <c r="S13" t="s">
        <v>545</v>
      </c>
      <c r="T13" t="s">
        <v>2101</v>
      </c>
      <c r="U13">
        <v>32</v>
      </c>
    </row>
    <row r="14" spans="1:21">
      <c r="A14">
        <v>1235</v>
      </c>
      <c r="B14">
        <v>34000000498</v>
      </c>
      <c r="C14" t="s">
        <v>1558</v>
      </c>
      <c r="D14" t="s">
        <v>2079</v>
      </c>
      <c r="E14" t="s">
        <v>2080</v>
      </c>
      <c r="F14" s="65" t="s">
        <v>1568</v>
      </c>
      <c r="G14" t="s">
        <v>542</v>
      </c>
      <c r="H14" t="s">
        <v>720</v>
      </c>
      <c r="I14">
        <v>1</v>
      </c>
      <c r="J14" t="s">
        <v>593</v>
      </c>
      <c r="K14">
        <v>3020504</v>
      </c>
      <c r="L14" t="s">
        <v>1290</v>
      </c>
      <c r="M14" t="s">
        <v>433</v>
      </c>
      <c r="N14">
        <v>304000</v>
      </c>
      <c r="O14" t="s">
        <v>1255</v>
      </c>
      <c r="P14" s="66">
        <v>62000</v>
      </c>
      <c r="Q14" s="66">
        <v>24412.39</v>
      </c>
      <c r="R14" t="s">
        <v>414</v>
      </c>
      <c r="S14" t="s">
        <v>545</v>
      </c>
      <c r="T14" t="s">
        <v>2102</v>
      </c>
      <c r="U14">
        <v>33</v>
      </c>
    </row>
    <row r="15" spans="1:21">
      <c r="A15">
        <v>1235</v>
      </c>
      <c r="B15">
        <v>34000000525</v>
      </c>
      <c r="C15" t="s">
        <v>704</v>
      </c>
      <c r="D15" t="s">
        <v>2079</v>
      </c>
      <c r="E15" t="s">
        <v>2080</v>
      </c>
      <c r="G15" t="s">
        <v>542</v>
      </c>
      <c r="H15" t="s">
        <v>708</v>
      </c>
      <c r="I15">
        <v>1</v>
      </c>
      <c r="J15" t="s">
        <v>593</v>
      </c>
      <c r="K15">
        <v>3020503</v>
      </c>
      <c r="L15" t="s">
        <v>2082</v>
      </c>
      <c r="M15" t="s">
        <v>433</v>
      </c>
      <c r="N15">
        <v>304000</v>
      </c>
      <c r="O15" t="s">
        <v>1255</v>
      </c>
      <c r="P15" s="66">
        <v>23500</v>
      </c>
      <c r="Q15" s="66">
        <v>9253.22</v>
      </c>
      <c r="R15" t="s">
        <v>414</v>
      </c>
      <c r="S15" t="s">
        <v>550</v>
      </c>
      <c r="T15" t="s">
        <v>2103</v>
      </c>
      <c r="U15">
        <v>34</v>
      </c>
    </row>
    <row r="16" spans="1:21">
      <c r="A16">
        <v>1235</v>
      </c>
      <c r="B16">
        <v>34000000651</v>
      </c>
      <c r="C16" t="s">
        <v>1551</v>
      </c>
      <c r="D16" t="s">
        <v>2079</v>
      </c>
      <c r="E16" t="s">
        <v>2080</v>
      </c>
      <c r="F16" s="65" t="s">
        <v>1552</v>
      </c>
      <c r="G16" t="s">
        <v>542</v>
      </c>
      <c r="H16" t="s">
        <v>708</v>
      </c>
      <c r="I16">
        <v>1</v>
      </c>
      <c r="J16" t="s">
        <v>593</v>
      </c>
      <c r="K16">
        <v>30203010205</v>
      </c>
      <c r="L16" t="s">
        <v>1377</v>
      </c>
      <c r="M16" t="s">
        <v>433</v>
      </c>
      <c r="N16">
        <v>304000</v>
      </c>
      <c r="O16" t="s">
        <v>1255</v>
      </c>
      <c r="P16" s="66">
        <v>5897.44</v>
      </c>
      <c r="Q16" s="66">
        <v>2322.13</v>
      </c>
      <c r="R16" t="s">
        <v>414</v>
      </c>
      <c r="S16" t="s">
        <v>548</v>
      </c>
      <c r="T16" t="s">
        <v>2104</v>
      </c>
      <c r="U16">
        <v>35</v>
      </c>
    </row>
    <row r="17" spans="1:21">
      <c r="A17">
        <v>1235</v>
      </c>
      <c r="B17">
        <v>34000000699</v>
      </c>
      <c r="C17" t="s">
        <v>704</v>
      </c>
      <c r="D17" t="s">
        <v>2079</v>
      </c>
      <c r="E17" t="s">
        <v>2080</v>
      </c>
      <c r="F17" s="65" t="s">
        <v>1550</v>
      </c>
      <c r="G17" t="s">
        <v>542</v>
      </c>
      <c r="H17" t="s">
        <v>708</v>
      </c>
      <c r="I17">
        <v>1</v>
      </c>
      <c r="J17" t="s">
        <v>593</v>
      </c>
      <c r="K17">
        <v>302020210</v>
      </c>
      <c r="L17" t="s">
        <v>2105</v>
      </c>
      <c r="M17" t="s">
        <v>433</v>
      </c>
      <c r="N17">
        <v>304000</v>
      </c>
      <c r="O17" t="s">
        <v>1255</v>
      </c>
      <c r="P17" s="66">
        <v>23500</v>
      </c>
      <c r="Q17" s="66">
        <v>9253.23</v>
      </c>
      <c r="R17" t="s">
        <v>414</v>
      </c>
      <c r="S17" t="s">
        <v>550</v>
      </c>
      <c r="T17" t="s">
        <v>2106</v>
      </c>
      <c r="U17">
        <v>36</v>
      </c>
    </row>
    <row r="18" spans="1:21">
      <c r="A18">
        <v>1235</v>
      </c>
      <c r="B18">
        <v>34000000685</v>
      </c>
      <c r="C18" t="s">
        <v>1354</v>
      </c>
      <c r="D18" t="s">
        <v>2079</v>
      </c>
      <c r="E18" t="s">
        <v>2080</v>
      </c>
      <c r="F18" s="65" t="s">
        <v>1547</v>
      </c>
      <c r="G18" t="s">
        <v>542</v>
      </c>
      <c r="H18" t="s">
        <v>1548</v>
      </c>
      <c r="I18">
        <v>1</v>
      </c>
      <c r="J18" t="s">
        <v>593</v>
      </c>
      <c r="K18">
        <v>302020105</v>
      </c>
      <c r="L18" t="s">
        <v>2107</v>
      </c>
      <c r="M18" t="s">
        <v>1549</v>
      </c>
      <c r="N18">
        <v>304000</v>
      </c>
      <c r="O18" t="s">
        <v>1255</v>
      </c>
      <c r="P18" s="66">
        <v>36720.19</v>
      </c>
      <c r="Q18" s="66">
        <v>13610.36</v>
      </c>
      <c r="R18" t="s">
        <v>414</v>
      </c>
      <c r="S18" t="s">
        <v>548</v>
      </c>
      <c r="T18" t="s">
        <v>2108</v>
      </c>
      <c r="U18">
        <v>37</v>
      </c>
    </row>
    <row r="19" spans="1:21">
      <c r="A19">
        <v>1235</v>
      </c>
      <c r="B19">
        <v>21000000362</v>
      </c>
      <c r="C19" t="s">
        <v>366</v>
      </c>
      <c r="D19" t="s">
        <v>2085</v>
      </c>
      <c r="E19" t="s">
        <v>2086</v>
      </c>
      <c r="G19" t="s">
        <v>542</v>
      </c>
      <c r="H19" t="s">
        <v>736</v>
      </c>
      <c r="I19">
        <v>1</v>
      </c>
      <c r="J19" t="s">
        <v>593</v>
      </c>
      <c r="K19">
        <v>2201002</v>
      </c>
      <c r="L19" t="s">
        <v>2091</v>
      </c>
      <c r="M19" t="s">
        <v>607</v>
      </c>
      <c r="N19">
        <v>200000</v>
      </c>
      <c r="O19" t="s">
        <v>32</v>
      </c>
      <c r="P19" s="66">
        <v>5748.25</v>
      </c>
      <c r="Q19" s="66">
        <v>172.45</v>
      </c>
      <c r="R19" t="s">
        <v>414</v>
      </c>
      <c r="S19" t="s">
        <v>544</v>
      </c>
      <c r="T19" t="s">
        <v>2109</v>
      </c>
      <c r="U19">
        <v>38</v>
      </c>
    </row>
    <row r="20" spans="1:21">
      <c r="A20">
        <v>1235</v>
      </c>
      <c r="B20">
        <v>21000000381</v>
      </c>
      <c r="C20" t="s">
        <v>366</v>
      </c>
      <c r="D20" t="s">
        <v>2085</v>
      </c>
      <c r="E20" t="s">
        <v>2086</v>
      </c>
      <c r="G20" t="s">
        <v>542</v>
      </c>
      <c r="H20" t="s">
        <v>736</v>
      </c>
      <c r="I20">
        <v>1</v>
      </c>
      <c r="J20" t="s">
        <v>593</v>
      </c>
      <c r="K20">
        <v>2201002</v>
      </c>
      <c r="L20" t="s">
        <v>2091</v>
      </c>
      <c r="M20" t="s">
        <v>607</v>
      </c>
      <c r="N20">
        <v>200000</v>
      </c>
      <c r="O20" t="s">
        <v>32</v>
      </c>
      <c r="P20" s="66">
        <v>5748.25</v>
      </c>
      <c r="Q20" s="66">
        <v>172.45</v>
      </c>
      <c r="R20" t="s">
        <v>414</v>
      </c>
      <c r="S20" t="s">
        <v>546</v>
      </c>
      <c r="T20" t="s">
        <v>377</v>
      </c>
      <c r="U20">
        <v>39</v>
      </c>
    </row>
    <row r="21" spans="1:21">
      <c r="A21">
        <v>1235</v>
      </c>
      <c r="B21">
        <v>21000000414</v>
      </c>
      <c r="C21" t="s">
        <v>366</v>
      </c>
      <c r="D21" t="s">
        <v>2085</v>
      </c>
      <c r="E21" t="s">
        <v>2086</v>
      </c>
      <c r="G21" t="s">
        <v>542</v>
      </c>
      <c r="H21" t="s">
        <v>736</v>
      </c>
      <c r="I21">
        <v>1</v>
      </c>
      <c r="J21" t="s">
        <v>593</v>
      </c>
      <c r="K21">
        <v>2201002</v>
      </c>
      <c r="L21" t="s">
        <v>2091</v>
      </c>
      <c r="M21" t="s">
        <v>607</v>
      </c>
      <c r="N21">
        <v>200000</v>
      </c>
      <c r="O21" t="s">
        <v>32</v>
      </c>
      <c r="P21" s="66">
        <v>5748.25</v>
      </c>
      <c r="Q21" s="66">
        <v>172.45</v>
      </c>
      <c r="R21" t="s">
        <v>414</v>
      </c>
      <c r="S21" t="s">
        <v>544</v>
      </c>
      <c r="T21" t="s">
        <v>2110</v>
      </c>
      <c r="U21">
        <v>40</v>
      </c>
    </row>
    <row r="22" spans="1:21">
      <c r="A22">
        <v>1235</v>
      </c>
      <c r="B22">
        <v>21000000437</v>
      </c>
      <c r="C22" t="s">
        <v>702</v>
      </c>
      <c r="D22" t="s">
        <v>2085</v>
      </c>
      <c r="E22" t="s">
        <v>2086</v>
      </c>
      <c r="G22" t="s">
        <v>542</v>
      </c>
      <c r="H22" t="s">
        <v>736</v>
      </c>
      <c r="I22">
        <v>1</v>
      </c>
      <c r="J22" t="s">
        <v>411</v>
      </c>
      <c r="K22">
        <v>2100801</v>
      </c>
      <c r="L22" t="s">
        <v>2111</v>
      </c>
      <c r="M22" t="s">
        <v>433</v>
      </c>
      <c r="N22">
        <v>200000</v>
      </c>
      <c r="O22" t="s">
        <v>32</v>
      </c>
      <c r="P22" s="66">
        <v>97841.92</v>
      </c>
      <c r="Q22" s="66">
        <v>25460.67</v>
      </c>
      <c r="R22" t="s">
        <v>414</v>
      </c>
      <c r="S22" t="s">
        <v>552</v>
      </c>
      <c r="T22" t="s">
        <v>2112</v>
      </c>
      <c r="U22">
        <v>41</v>
      </c>
    </row>
    <row r="23" spans="1:21">
      <c r="A23">
        <v>1235</v>
      </c>
      <c r="B23">
        <v>21000000411</v>
      </c>
      <c r="C23" t="s">
        <v>704</v>
      </c>
      <c r="D23" t="s">
        <v>2085</v>
      </c>
      <c r="E23" t="s">
        <v>2086</v>
      </c>
      <c r="F23" s="65" t="s">
        <v>705</v>
      </c>
      <c r="G23" t="s">
        <v>542</v>
      </c>
      <c r="H23" t="s">
        <v>706</v>
      </c>
      <c r="I23">
        <v>1</v>
      </c>
      <c r="J23" t="s">
        <v>593</v>
      </c>
      <c r="K23">
        <v>2200704</v>
      </c>
      <c r="L23" t="s">
        <v>810</v>
      </c>
      <c r="M23" t="s">
        <v>433</v>
      </c>
      <c r="N23">
        <v>200000</v>
      </c>
      <c r="O23" t="s">
        <v>32</v>
      </c>
      <c r="P23" s="66">
        <v>23500</v>
      </c>
      <c r="Q23" s="66">
        <v>13052.26</v>
      </c>
      <c r="R23" t="s">
        <v>414</v>
      </c>
      <c r="S23" t="s">
        <v>544</v>
      </c>
      <c r="T23" t="s">
        <v>2113</v>
      </c>
      <c r="U23">
        <v>42</v>
      </c>
    </row>
    <row r="24" spans="1:21">
      <c r="A24">
        <v>1235</v>
      </c>
      <c r="B24">
        <v>21000000427</v>
      </c>
      <c r="C24" t="s">
        <v>366</v>
      </c>
      <c r="D24" t="s">
        <v>2085</v>
      </c>
      <c r="E24" t="s">
        <v>2086</v>
      </c>
      <c r="G24" t="s">
        <v>542</v>
      </c>
      <c r="H24" t="s">
        <v>701</v>
      </c>
      <c r="I24">
        <v>1</v>
      </c>
      <c r="J24" t="s">
        <v>593</v>
      </c>
      <c r="K24">
        <v>2201002</v>
      </c>
      <c r="L24" t="s">
        <v>2091</v>
      </c>
      <c r="M24" t="s">
        <v>607</v>
      </c>
      <c r="N24">
        <v>200000</v>
      </c>
      <c r="O24" t="s">
        <v>32</v>
      </c>
      <c r="P24" s="66">
        <v>5748.25</v>
      </c>
      <c r="Q24" s="66">
        <v>172.45</v>
      </c>
      <c r="R24" t="s">
        <v>414</v>
      </c>
      <c r="S24" t="s">
        <v>544</v>
      </c>
      <c r="T24" t="s">
        <v>2114</v>
      </c>
      <c r="U24">
        <v>43</v>
      </c>
    </row>
    <row r="25" spans="1:21">
      <c r="A25">
        <v>1235</v>
      </c>
      <c r="B25">
        <v>21000000341</v>
      </c>
      <c r="C25" t="s">
        <v>662</v>
      </c>
      <c r="D25" t="s">
        <v>2085</v>
      </c>
      <c r="E25" t="s">
        <v>2086</v>
      </c>
      <c r="F25" s="65" t="s">
        <v>663</v>
      </c>
      <c r="G25" t="s">
        <v>542</v>
      </c>
      <c r="H25" t="s">
        <v>462</v>
      </c>
      <c r="I25">
        <v>1</v>
      </c>
      <c r="J25" t="s">
        <v>593</v>
      </c>
      <c r="K25">
        <v>210040202</v>
      </c>
      <c r="L25" t="s">
        <v>2100</v>
      </c>
      <c r="M25" t="s">
        <v>665</v>
      </c>
      <c r="N25">
        <v>200000</v>
      </c>
      <c r="O25" t="s">
        <v>32</v>
      </c>
      <c r="P25" s="66">
        <v>9990</v>
      </c>
      <c r="Q25" s="66">
        <v>299.7</v>
      </c>
      <c r="R25" t="s">
        <v>414</v>
      </c>
      <c r="S25" t="s">
        <v>544</v>
      </c>
      <c r="T25" t="s">
        <v>2115</v>
      </c>
      <c r="U25">
        <v>44</v>
      </c>
    </row>
    <row r="26" spans="1:21">
      <c r="A26">
        <v>1235</v>
      </c>
      <c r="B26">
        <v>21000000354</v>
      </c>
      <c r="C26" t="s">
        <v>312</v>
      </c>
      <c r="D26" t="s">
        <v>2085</v>
      </c>
      <c r="E26" t="s">
        <v>2086</v>
      </c>
      <c r="F26" s="65" t="s">
        <v>153</v>
      </c>
      <c r="G26" t="s">
        <v>542</v>
      </c>
      <c r="H26" t="s">
        <v>462</v>
      </c>
      <c r="I26">
        <v>1</v>
      </c>
      <c r="J26" t="s">
        <v>593</v>
      </c>
      <c r="K26">
        <v>2010104</v>
      </c>
      <c r="L26" t="s">
        <v>2096</v>
      </c>
      <c r="M26" t="s">
        <v>433</v>
      </c>
      <c r="N26">
        <v>200000</v>
      </c>
      <c r="O26" t="s">
        <v>32</v>
      </c>
      <c r="P26" s="66">
        <v>6752.14</v>
      </c>
      <c r="Q26" s="66">
        <v>202.56</v>
      </c>
      <c r="R26" t="s">
        <v>414</v>
      </c>
      <c r="S26" t="s">
        <v>933</v>
      </c>
      <c r="T26" t="s">
        <v>2116</v>
      </c>
      <c r="U26">
        <v>45</v>
      </c>
    </row>
    <row r="27" spans="1:21">
      <c r="A27">
        <v>1235</v>
      </c>
      <c r="B27">
        <v>21000000369</v>
      </c>
      <c r="C27" t="s">
        <v>600</v>
      </c>
      <c r="D27" t="s">
        <v>2085</v>
      </c>
      <c r="E27" t="s">
        <v>2086</v>
      </c>
      <c r="F27" s="65" t="s">
        <v>678</v>
      </c>
      <c r="G27" t="s">
        <v>542</v>
      </c>
      <c r="H27" t="s">
        <v>462</v>
      </c>
      <c r="I27">
        <v>1</v>
      </c>
      <c r="J27" t="s">
        <v>472</v>
      </c>
      <c r="K27">
        <v>2321007</v>
      </c>
      <c r="L27" t="s">
        <v>2117</v>
      </c>
      <c r="M27" t="s">
        <v>433</v>
      </c>
      <c r="N27">
        <v>200000</v>
      </c>
      <c r="O27" t="s">
        <v>32</v>
      </c>
      <c r="P27" s="66">
        <v>72329.5</v>
      </c>
      <c r="Q27" s="66">
        <v>2169.89</v>
      </c>
      <c r="R27" t="s">
        <v>414</v>
      </c>
      <c r="S27" t="s">
        <v>544</v>
      </c>
      <c r="T27" t="s">
        <v>2118</v>
      </c>
      <c r="U27">
        <v>46</v>
      </c>
    </row>
    <row r="28" spans="1:21">
      <c r="A28">
        <v>1235</v>
      </c>
      <c r="B28">
        <v>21000000389</v>
      </c>
      <c r="C28" t="s">
        <v>312</v>
      </c>
      <c r="D28" t="s">
        <v>2085</v>
      </c>
      <c r="E28" t="s">
        <v>2086</v>
      </c>
      <c r="F28" s="65" t="s">
        <v>153</v>
      </c>
      <c r="G28" t="s">
        <v>542</v>
      </c>
      <c r="H28" t="s">
        <v>462</v>
      </c>
      <c r="I28">
        <v>1</v>
      </c>
      <c r="J28" t="s">
        <v>593</v>
      </c>
      <c r="K28">
        <v>2010104</v>
      </c>
      <c r="L28" t="s">
        <v>2096</v>
      </c>
      <c r="M28" t="s">
        <v>433</v>
      </c>
      <c r="N28">
        <v>200000</v>
      </c>
      <c r="O28" t="s">
        <v>32</v>
      </c>
      <c r="P28" s="66">
        <v>6752.14</v>
      </c>
      <c r="Q28" s="66">
        <v>202.56</v>
      </c>
      <c r="R28" t="s">
        <v>414</v>
      </c>
      <c r="S28" t="s">
        <v>933</v>
      </c>
      <c r="T28" t="s">
        <v>2119</v>
      </c>
      <c r="U28">
        <v>47</v>
      </c>
    </row>
    <row r="29" spans="1:21">
      <c r="A29">
        <v>1235</v>
      </c>
      <c r="B29">
        <v>34000000505</v>
      </c>
      <c r="C29" t="s">
        <v>704</v>
      </c>
      <c r="D29" t="s">
        <v>2079</v>
      </c>
      <c r="E29" t="s">
        <v>2080</v>
      </c>
      <c r="F29" s="65" t="s">
        <v>1527</v>
      </c>
      <c r="G29" t="s">
        <v>542</v>
      </c>
      <c r="H29" t="s">
        <v>462</v>
      </c>
      <c r="I29">
        <v>1</v>
      </c>
      <c r="J29" t="s">
        <v>593</v>
      </c>
      <c r="K29">
        <v>3020503</v>
      </c>
      <c r="L29" t="s">
        <v>2082</v>
      </c>
      <c r="M29" t="s">
        <v>433</v>
      </c>
      <c r="N29">
        <v>304000</v>
      </c>
      <c r="O29" t="s">
        <v>1255</v>
      </c>
      <c r="P29" s="66">
        <v>15000</v>
      </c>
      <c r="Q29" s="66">
        <v>4866.82</v>
      </c>
      <c r="R29" t="s">
        <v>414</v>
      </c>
      <c r="S29" t="s">
        <v>550</v>
      </c>
      <c r="T29" t="s">
        <v>2120</v>
      </c>
      <c r="U29">
        <v>48</v>
      </c>
    </row>
    <row r="30" spans="1:21">
      <c r="A30">
        <v>1235</v>
      </c>
      <c r="B30">
        <v>34000000508</v>
      </c>
      <c r="C30" t="s">
        <v>704</v>
      </c>
      <c r="D30" t="s">
        <v>2079</v>
      </c>
      <c r="E30" t="s">
        <v>2080</v>
      </c>
      <c r="F30" s="65" t="s">
        <v>1516</v>
      </c>
      <c r="G30" t="s">
        <v>542</v>
      </c>
      <c r="H30" t="s">
        <v>462</v>
      </c>
      <c r="I30">
        <v>1</v>
      </c>
      <c r="J30" t="s">
        <v>593</v>
      </c>
      <c r="K30">
        <v>3020503</v>
      </c>
      <c r="L30" t="s">
        <v>2082</v>
      </c>
      <c r="M30" t="s">
        <v>433</v>
      </c>
      <c r="N30">
        <v>304000</v>
      </c>
      <c r="O30" t="s">
        <v>1255</v>
      </c>
      <c r="P30" s="66">
        <v>11100</v>
      </c>
      <c r="Q30" s="66">
        <v>3601.53</v>
      </c>
      <c r="R30" t="s">
        <v>434</v>
      </c>
      <c r="S30" t="s">
        <v>550</v>
      </c>
      <c r="T30" t="s">
        <v>2121</v>
      </c>
      <c r="U30">
        <v>49</v>
      </c>
    </row>
    <row r="31" spans="1:21">
      <c r="A31">
        <v>1235</v>
      </c>
      <c r="B31">
        <v>34000000509</v>
      </c>
      <c r="C31" t="s">
        <v>704</v>
      </c>
      <c r="D31" t="s">
        <v>2079</v>
      </c>
      <c r="E31" t="s">
        <v>2080</v>
      </c>
      <c r="F31" s="65" t="s">
        <v>1353</v>
      </c>
      <c r="G31" t="s">
        <v>542</v>
      </c>
      <c r="H31" t="s">
        <v>462</v>
      </c>
      <c r="I31">
        <v>1</v>
      </c>
      <c r="J31" t="s">
        <v>593</v>
      </c>
      <c r="K31">
        <v>3020503</v>
      </c>
      <c r="L31" t="s">
        <v>2082</v>
      </c>
      <c r="M31" t="s">
        <v>433</v>
      </c>
      <c r="N31">
        <v>304000</v>
      </c>
      <c r="O31" t="s">
        <v>1255</v>
      </c>
      <c r="P31" s="66">
        <v>23500</v>
      </c>
      <c r="Q31" s="66">
        <v>7625.13</v>
      </c>
      <c r="R31" t="s">
        <v>414</v>
      </c>
      <c r="S31" t="s">
        <v>550</v>
      </c>
      <c r="T31" t="s">
        <v>2122</v>
      </c>
      <c r="U31">
        <v>50</v>
      </c>
    </row>
    <row r="32" spans="1:21">
      <c r="A32">
        <v>1235</v>
      </c>
      <c r="B32">
        <v>34000000514</v>
      </c>
      <c r="C32" t="s">
        <v>1429</v>
      </c>
      <c r="D32" t="s">
        <v>2079</v>
      </c>
      <c r="E32" t="s">
        <v>2080</v>
      </c>
      <c r="F32" s="65" t="s">
        <v>1509</v>
      </c>
      <c r="G32" t="s">
        <v>542</v>
      </c>
      <c r="H32" t="s">
        <v>462</v>
      </c>
      <c r="I32">
        <v>1</v>
      </c>
      <c r="J32" t="s">
        <v>411</v>
      </c>
      <c r="K32">
        <v>302020108</v>
      </c>
      <c r="L32" t="s">
        <v>2123</v>
      </c>
      <c r="M32" t="s">
        <v>1432</v>
      </c>
      <c r="N32">
        <v>304000</v>
      </c>
      <c r="O32" t="s">
        <v>1255</v>
      </c>
      <c r="P32" s="66">
        <v>18561.4</v>
      </c>
      <c r="Q32" s="66">
        <v>6022.51</v>
      </c>
      <c r="R32" t="s">
        <v>414</v>
      </c>
      <c r="S32" t="s">
        <v>546</v>
      </c>
      <c r="T32" t="s">
        <v>2124</v>
      </c>
      <c r="U32">
        <v>51</v>
      </c>
    </row>
    <row r="33" spans="1:21">
      <c r="A33">
        <v>1235</v>
      </c>
      <c r="B33">
        <v>34000000523</v>
      </c>
      <c r="C33" t="s">
        <v>704</v>
      </c>
      <c r="D33" t="s">
        <v>2079</v>
      </c>
      <c r="E33" t="s">
        <v>2080</v>
      </c>
      <c r="F33" s="65" t="s">
        <v>1353</v>
      </c>
      <c r="G33" t="s">
        <v>542</v>
      </c>
      <c r="H33" t="s">
        <v>462</v>
      </c>
      <c r="I33">
        <v>1</v>
      </c>
      <c r="J33" t="s">
        <v>593</v>
      </c>
      <c r="K33">
        <v>3020503</v>
      </c>
      <c r="L33" t="s">
        <v>2082</v>
      </c>
      <c r="M33" t="s">
        <v>433</v>
      </c>
      <c r="N33">
        <v>304000</v>
      </c>
      <c r="O33" t="s">
        <v>1255</v>
      </c>
      <c r="P33" s="66">
        <v>23500</v>
      </c>
      <c r="Q33" s="66">
        <v>7625.13</v>
      </c>
      <c r="R33" t="s">
        <v>414</v>
      </c>
      <c r="S33" t="s">
        <v>550</v>
      </c>
      <c r="T33" t="s">
        <v>2125</v>
      </c>
      <c r="U33">
        <v>52</v>
      </c>
    </row>
    <row r="34" spans="1:21">
      <c r="A34">
        <v>1235</v>
      </c>
      <c r="B34">
        <v>34000000540</v>
      </c>
      <c r="C34" t="s">
        <v>704</v>
      </c>
      <c r="D34" t="s">
        <v>2079</v>
      </c>
      <c r="E34" t="s">
        <v>2080</v>
      </c>
      <c r="F34" s="65" t="s">
        <v>1353</v>
      </c>
      <c r="G34" t="s">
        <v>542</v>
      </c>
      <c r="H34" t="s">
        <v>462</v>
      </c>
      <c r="I34">
        <v>1</v>
      </c>
      <c r="J34" t="s">
        <v>593</v>
      </c>
      <c r="K34">
        <v>3020503</v>
      </c>
      <c r="L34" t="s">
        <v>2082</v>
      </c>
      <c r="M34" t="s">
        <v>433</v>
      </c>
      <c r="N34">
        <v>304000</v>
      </c>
      <c r="O34" t="s">
        <v>1255</v>
      </c>
      <c r="P34" s="66">
        <v>18800</v>
      </c>
      <c r="Q34" s="66">
        <v>6099.83</v>
      </c>
      <c r="R34" t="s">
        <v>414</v>
      </c>
      <c r="S34" t="s">
        <v>548</v>
      </c>
      <c r="T34" t="s">
        <v>2126</v>
      </c>
      <c r="U34">
        <v>53</v>
      </c>
    </row>
    <row r="35" spans="1:21">
      <c r="A35">
        <v>1235</v>
      </c>
      <c r="B35">
        <v>34000000644</v>
      </c>
      <c r="C35" t="s">
        <v>1256</v>
      </c>
      <c r="D35" t="s">
        <v>2079</v>
      </c>
      <c r="E35" t="s">
        <v>2080</v>
      </c>
      <c r="F35" s="65" t="s">
        <v>1353</v>
      </c>
      <c r="G35" t="s">
        <v>542</v>
      </c>
      <c r="H35" t="s">
        <v>462</v>
      </c>
      <c r="I35">
        <v>1</v>
      </c>
      <c r="J35" t="s">
        <v>593</v>
      </c>
      <c r="K35">
        <v>3020503</v>
      </c>
      <c r="L35" t="s">
        <v>2082</v>
      </c>
      <c r="M35" t="s">
        <v>433</v>
      </c>
      <c r="N35">
        <v>304000</v>
      </c>
      <c r="O35" t="s">
        <v>1255</v>
      </c>
      <c r="P35" s="66">
        <v>3800</v>
      </c>
      <c r="Q35" s="66">
        <v>1232.98</v>
      </c>
      <c r="R35" t="s">
        <v>414</v>
      </c>
      <c r="S35" t="s">
        <v>544</v>
      </c>
      <c r="T35" t="s">
        <v>2127</v>
      </c>
      <c r="U35">
        <v>54</v>
      </c>
    </row>
    <row r="36" spans="1:21">
      <c r="A36">
        <v>1235</v>
      </c>
      <c r="B36">
        <v>34000000669</v>
      </c>
      <c r="C36" t="s">
        <v>252</v>
      </c>
      <c r="D36" t="s">
        <v>2079</v>
      </c>
      <c r="E36" t="s">
        <v>2080</v>
      </c>
      <c r="F36" s="65" t="s">
        <v>1513</v>
      </c>
      <c r="G36" t="s">
        <v>542</v>
      </c>
      <c r="H36" t="s">
        <v>462</v>
      </c>
      <c r="I36">
        <v>1</v>
      </c>
      <c r="J36" t="s">
        <v>593</v>
      </c>
      <c r="K36">
        <v>3020503</v>
      </c>
      <c r="L36" t="s">
        <v>2082</v>
      </c>
      <c r="M36" t="s">
        <v>433</v>
      </c>
      <c r="N36">
        <v>304000</v>
      </c>
      <c r="O36" t="s">
        <v>1255</v>
      </c>
      <c r="P36" s="66">
        <v>4800</v>
      </c>
      <c r="Q36" s="66">
        <v>1557.63</v>
      </c>
      <c r="R36" t="s">
        <v>414</v>
      </c>
      <c r="S36" t="s">
        <v>544</v>
      </c>
      <c r="T36" t="s">
        <v>2128</v>
      </c>
      <c r="U36">
        <v>55</v>
      </c>
    </row>
    <row r="37" spans="1:21">
      <c r="A37">
        <v>1235</v>
      </c>
      <c r="B37">
        <v>34000000673</v>
      </c>
      <c r="C37" t="s">
        <v>704</v>
      </c>
      <c r="D37" t="s">
        <v>2079</v>
      </c>
      <c r="E37" t="s">
        <v>2080</v>
      </c>
      <c r="F37" s="65" t="s">
        <v>1353</v>
      </c>
      <c r="G37" t="s">
        <v>542</v>
      </c>
      <c r="H37" t="s">
        <v>462</v>
      </c>
      <c r="I37">
        <v>1</v>
      </c>
      <c r="J37" t="s">
        <v>593</v>
      </c>
      <c r="K37">
        <v>3020503</v>
      </c>
      <c r="L37" t="s">
        <v>2082</v>
      </c>
      <c r="M37" t="s">
        <v>433</v>
      </c>
      <c r="N37">
        <v>304000</v>
      </c>
      <c r="O37" t="s">
        <v>1255</v>
      </c>
      <c r="P37" s="66">
        <v>23500</v>
      </c>
      <c r="Q37" s="66">
        <v>7625.13</v>
      </c>
      <c r="R37" t="s">
        <v>414</v>
      </c>
      <c r="S37" t="s">
        <v>550</v>
      </c>
      <c r="T37" t="s">
        <v>2129</v>
      </c>
      <c r="U37">
        <v>56</v>
      </c>
    </row>
    <row r="38" spans="1:21">
      <c r="A38">
        <v>1235</v>
      </c>
      <c r="B38">
        <v>34000000675</v>
      </c>
      <c r="C38" t="s">
        <v>1256</v>
      </c>
      <c r="D38" t="s">
        <v>2079</v>
      </c>
      <c r="E38" t="s">
        <v>2080</v>
      </c>
      <c r="F38" s="65" t="s">
        <v>713</v>
      </c>
      <c r="G38" t="s">
        <v>542</v>
      </c>
      <c r="H38" t="s">
        <v>462</v>
      </c>
      <c r="I38">
        <v>1</v>
      </c>
      <c r="J38" t="s">
        <v>593</v>
      </c>
      <c r="K38">
        <v>3020503</v>
      </c>
      <c r="L38" t="s">
        <v>2082</v>
      </c>
      <c r="M38" t="s">
        <v>433</v>
      </c>
      <c r="N38">
        <v>304000</v>
      </c>
      <c r="O38" t="s">
        <v>1255</v>
      </c>
      <c r="P38" s="66">
        <v>19300</v>
      </c>
      <c r="Q38" s="66">
        <v>6262.38</v>
      </c>
      <c r="R38" t="s">
        <v>414</v>
      </c>
      <c r="S38" t="s">
        <v>550</v>
      </c>
      <c r="T38" t="s">
        <v>2130</v>
      </c>
      <c r="U38">
        <v>57</v>
      </c>
    </row>
    <row r="39" spans="1:21">
      <c r="A39">
        <v>1235</v>
      </c>
      <c r="B39">
        <v>34000000676</v>
      </c>
      <c r="C39" t="s">
        <v>252</v>
      </c>
      <c r="D39" t="s">
        <v>2079</v>
      </c>
      <c r="E39" t="s">
        <v>2080</v>
      </c>
      <c r="F39" s="65" t="s">
        <v>1504</v>
      </c>
      <c r="G39" t="s">
        <v>542</v>
      </c>
      <c r="H39" t="s">
        <v>462</v>
      </c>
      <c r="I39">
        <v>1</v>
      </c>
      <c r="J39" t="s">
        <v>593</v>
      </c>
      <c r="K39">
        <v>3020503</v>
      </c>
      <c r="L39" t="s">
        <v>2082</v>
      </c>
      <c r="M39" t="s">
        <v>433</v>
      </c>
      <c r="N39">
        <v>304000</v>
      </c>
      <c r="O39" t="s">
        <v>1255</v>
      </c>
      <c r="P39" s="66">
        <v>20062.49</v>
      </c>
      <c r="Q39" s="66">
        <v>7241.32</v>
      </c>
      <c r="R39" t="s">
        <v>414</v>
      </c>
      <c r="S39" t="s">
        <v>544</v>
      </c>
      <c r="T39" t="s">
        <v>2131</v>
      </c>
      <c r="U39">
        <v>58</v>
      </c>
    </row>
    <row r="40" spans="1:21">
      <c r="A40">
        <v>1235</v>
      </c>
      <c r="B40">
        <v>34000000576</v>
      </c>
      <c r="C40" t="s">
        <v>704</v>
      </c>
      <c r="D40" t="s">
        <v>2079</v>
      </c>
      <c r="E40" t="s">
        <v>2080</v>
      </c>
      <c r="F40" s="65" t="s">
        <v>705</v>
      </c>
      <c r="G40" t="s">
        <v>542</v>
      </c>
      <c r="H40" t="s">
        <v>459</v>
      </c>
      <c r="I40">
        <v>1</v>
      </c>
      <c r="J40" t="s">
        <v>593</v>
      </c>
      <c r="K40">
        <v>3020503</v>
      </c>
      <c r="L40" t="s">
        <v>2082</v>
      </c>
      <c r="M40" t="s">
        <v>433</v>
      </c>
      <c r="N40">
        <v>304000</v>
      </c>
      <c r="O40" t="s">
        <v>1255</v>
      </c>
      <c r="P40" s="66">
        <v>47008.55</v>
      </c>
      <c r="Q40" s="66">
        <v>14166.84</v>
      </c>
      <c r="R40" t="s">
        <v>414</v>
      </c>
      <c r="S40" t="s">
        <v>544</v>
      </c>
      <c r="T40" t="s">
        <v>2132</v>
      </c>
      <c r="U40">
        <v>59</v>
      </c>
    </row>
    <row r="41" spans="1:21">
      <c r="A41">
        <v>1235</v>
      </c>
      <c r="B41">
        <v>34000000662</v>
      </c>
      <c r="C41" t="s">
        <v>1424</v>
      </c>
      <c r="D41" t="s">
        <v>2079</v>
      </c>
      <c r="E41" t="s">
        <v>2080</v>
      </c>
      <c r="F41" s="65" t="s">
        <v>1501</v>
      </c>
      <c r="G41" t="s">
        <v>542</v>
      </c>
      <c r="H41" t="s">
        <v>459</v>
      </c>
      <c r="I41">
        <v>1</v>
      </c>
      <c r="J41" t="s">
        <v>640</v>
      </c>
      <c r="K41">
        <v>30202190101</v>
      </c>
      <c r="L41" t="s">
        <v>2133</v>
      </c>
      <c r="M41" t="s">
        <v>433</v>
      </c>
      <c r="N41">
        <v>304000</v>
      </c>
      <c r="O41" t="s">
        <v>1255</v>
      </c>
      <c r="P41" s="66">
        <v>683866.11</v>
      </c>
      <c r="Q41" s="66">
        <v>206096.22</v>
      </c>
      <c r="R41" t="s">
        <v>414</v>
      </c>
      <c r="S41" t="s">
        <v>548</v>
      </c>
      <c r="T41" t="s">
        <v>2134</v>
      </c>
      <c r="U41">
        <v>60</v>
      </c>
    </row>
    <row r="42" spans="1:21">
      <c r="A42">
        <v>1235</v>
      </c>
      <c r="B42">
        <v>21000000425</v>
      </c>
      <c r="C42" t="s">
        <v>600</v>
      </c>
      <c r="D42" t="s">
        <v>2085</v>
      </c>
      <c r="E42" t="s">
        <v>2086</v>
      </c>
      <c r="F42" s="65" t="s">
        <v>676</v>
      </c>
      <c r="G42" t="s">
        <v>542</v>
      </c>
      <c r="H42" t="s">
        <v>677</v>
      </c>
      <c r="I42">
        <v>1</v>
      </c>
      <c r="J42" t="s">
        <v>472</v>
      </c>
      <c r="K42">
        <v>2321007</v>
      </c>
      <c r="L42" t="s">
        <v>2117</v>
      </c>
      <c r="M42" t="s">
        <v>433</v>
      </c>
      <c r="N42">
        <v>200000</v>
      </c>
      <c r="O42" t="s">
        <v>32</v>
      </c>
      <c r="P42" s="66">
        <v>58251.07</v>
      </c>
      <c r="Q42" s="66">
        <v>1747.53</v>
      </c>
      <c r="R42" t="s">
        <v>414</v>
      </c>
      <c r="S42" t="s">
        <v>544</v>
      </c>
      <c r="T42" t="s">
        <v>2135</v>
      </c>
      <c r="U42">
        <v>61</v>
      </c>
    </row>
    <row r="43" spans="1:21">
      <c r="A43">
        <v>1235</v>
      </c>
      <c r="B43">
        <v>21000000426</v>
      </c>
      <c r="C43" t="s">
        <v>673</v>
      </c>
      <c r="D43" t="s">
        <v>2085</v>
      </c>
      <c r="E43" t="s">
        <v>2086</v>
      </c>
      <c r="F43" s="65" t="s">
        <v>674</v>
      </c>
      <c r="G43" t="s">
        <v>542</v>
      </c>
      <c r="H43" t="s">
        <v>675</v>
      </c>
      <c r="I43">
        <v>1</v>
      </c>
      <c r="J43" t="s">
        <v>593</v>
      </c>
      <c r="K43">
        <v>24230</v>
      </c>
      <c r="L43" t="s">
        <v>2136</v>
      </c>
      <c r="M43" t="s">
        <v>433</v>
      </c>
      <c r="N43">
        <v>200000</v>
      </c>
      <c r="O43" t="s">
        <v>32</v>
      </c>
      <c r="P43" s="66">
        <v>84062.88</v>
      </c>
      <c r="Q43" s="66">
        <v>2521.89</v>
      </c>
      <c r="R43" t="s">
        <v>414</v>
      </c>
      <c r="S43" t="s">
        <v>544</v>
      </c>
      <c r="T43" t="s">
        <v>2137</v>
      </c>
      <c r="U43">
        <v>62</v>
      </c>
    </row>
    <row r="44" spans="1:21">
      <c r="A44">
        <v>1235</v>
      </c>
      <c r="B44">
        <v>34000000732</v>
      </c>
      <c r="C44" t="s">
        <v>1486</v>
      </c>
      <c r="D44" t="s">
        <v>2079</v>
      </c>
      <c r="E44" t="s">
        <v>2080</v>
      </c>
      <c r="F44" s="65" t="s">
        <v>1487</v>
      </c>
      <c r="G44" t="s">
        <v>542</v>
      </c>
      <c r="H44" t="s">
        <v>1488</v>
      </c>
      <c r="I44">
        <v>1</v>
      </c>
      <c r="J44" t="s">
        <v>593</v>
      </c>
      <c r="K44">
        <v>30203010201</v>
      </c>
      <c r="L44" t="s">
        <v>2138</v>
      </c>
      <c r="M44" t="s">
        <v>433</v>
      </c>
      <c r="N44">
        <v>304000</v>
      </c>
      <c r="O44" t="s">
        <v>1255</v>
      </c>
      <c r="P44" s="66">
        <v>59000</v>
      </c>
      <c r="Q44" s="66">
        <v>12702.52</v>
      </c>
      <c r="R44" t="s">
        <v>414</v>
      </c>
      <c r="S44" t="s">
        <v>544</v>
      </c>
      <c r="T44" t="s">
        <v>2139</v>
      </c>
      <c r="U44">
        <v>63</v>
      </c>
    </row>
    <row r="45" spans="1:21">
      <c r="A45">
        <v>1235</v>
      </c>
      <c r="B45">
        <v>34000000492</v>
      </c>
      <c r="C45" t="s">
        <v>1482</v>
      </c>
      <c r="D45" t="s">
        <v>2079</v>
      </c>
      <c r="E45" t="s">
        <v>2080</v>
      </c>
      <c r="F45" s="65" t="s">
        <v>1483</v>
      </c>
      <c r="G45" t="s">
        <v>542</v>
      </c>
      <c r="H45" t="s">
        <v>1484</v>
      </c>
      <c r="I45">
        <v>1</v>
      </c>
      <c r="J45" t="s">
        <v>593</v>
      </c>
      <c r="K45">
        <v>302020109</v>
      </c>
      <c r="L45" t="s">
        <v>2140</v>
      </c>
      <c r="M45" t="s">
        <v>433</v>
      </c>
      <c r="N45">
        <v>304000</v>
      </c>
      <c r="O45" t="s">
        <v>1255</v>
      </c>
      <c r="P45" s="66">
        <v>13800</v>
      </c>
      <c r="Q45" s="66">
        <v>3428.43</v>
      </c>
      <c r="R45" t="s">
        <v>414</v>
      </c>
      <c r="S45" t="s">
        <v>544</v>
      </c>
      <c r="T45" t="s">
        <v>2141</v>
      </c>
      <c r="U45">
        <v>64</v>
      </c>
    </row>
    <row r="46" spans="1:21">
      <c r="A46">
        <v>1235</v>
      </c>
      <c r="B46">
        <v>34000000654</v>
      </c>
      <c r="C46" t="s">
        <v>1482</v>
      </c>
      <c r="D46" t="s">
        <v>2079</v>
      </c>
      <c r="E46" t="s">
        <v>2080</v>
      </c>
      <c r="F46" s="65" t="s">
        <v>1483</v>
      </c>
      <c r="G46" t="s">
        <v>542</v>
      </c>
      <c r="H46" t="s">
        <v>1484</v>
      </c>
      <c r="I46">
        <v>1</v>
      </c>
      <c r="J46" t="s">
        <v>593</v>
      </c>
      <c r="K46">
        <v>302020109</v>
      </c>
      <c r="L46" t="s">
        <v>2140</v>
      </c>
      <c r="M46" t="s">
        <v>433</v>
      </c>
      <c r="N46">
        <v>304000</v>
      </c>
      <c r="O46" t="s">
        <v>1255</v>
      </c>
      <c r="P46" s="66">
        <v>13800</v>
      </c>
      <c r="Q46" s="66">
        <v>3428.43</v>
      </c>
      <c r="R46" t="s">
        <v>414</v>
      </c>
      <c r="S46" t="s">
        <v>546</v>
      </c>
      <c r="T46" t="s">
        <v>2142</v>
      </c>
      <c r="U46">
        <v>65</v>
      </c>
    </row>
    <row r="47" spans="1:21">
      <c r="A47">
        <v>1235</v>
      </c>
      <c r="B47">
        <v>34000000486</v>
      </c>
      <c r="C47" t="s">
        <v>1290</v>
      </c>
      <c r="D47" t="s">
        <v>2079</v>
      </c>
      <c r="E47" t="s">
        <v>2080</v>
      </c>
      <c r="F47" s="65" t="s">
        <v>1291</v>
      </c>
      <c r="G47" t="s">
        <v>542</v>
      </c>
      <c r="H47" t="s">
        <v>664</v>
      </c>
      <c r="I47">
        <v>1</v>
      </c>
      <c r="J47" t="s">
        <v>411</v>
      </c>
      <c r="K47">
        <v>3020504</v>
      </c>
      <c r="L47" t="s">
        <v>1290</v>
      </c>
      <c r="M47" t="s">
        <v>433</v>
      </c>
      <c r="N47">
        <v>304000</v>
      </c>
      <c r="O47" t="s">
        <v>1255</v>
      </c>
      <c r="P47" s="66">
        <v>11450</v>
      </c>
      <c r="Q47" s="66">
        <v>2465.12</v>
      </c>
      <c r="R47" t="s">
        <v>414</v>
      </c>
      <c r="S47" t="s">
        <v>543</v>
      </c>
      <c r="T47" t="s">
        <v>2143</v>
      </c>
      <c r="U47">
        <v>66</v>
      </c>
    </row>
    <row r="48" spans="1:21">
      <c r="A48">
        <v>1235</v>
      </c>
      <c r="B48">
        <v>34000000483</v>
      </c>
      <c r="C48" t="s">
        <v>1256</v>
      </c>
      <c r="D48" t="s">
        <v>2079</v>
      </c>
      <c r="E48" t="s">
        <v>2080</v>
      </c>
      <c r="F48" s="65" t="s">
        <v>1472</v>
      </c>
      <c r="G48" t="s">
        <v>542</v>
      </c>
      <c r="H48" t="s">
        <v>1481</v>
      </c>
      <c r="I48">
        <v>1</v>
      </c>
      <c r="J48" t="s">
        <v>593</v>
      </c>
      <c r="K48">
        <v>3020503</v>
      </c>
      <c r="L48" t="s">
        <v>2082</v>
      </c>
      <c r="M48" t="s">
        <v>433</v>
      </c>
      <c r="N48">
        <v>304000</v>
      </c>
      <c r="O48" t="s">
        <v>1255</v>
      </c>
      <c r="P48" s="66">
        <v>3800</v>
      </c>
      <c r="Q48" s="66">
        <v>954.34</v>
      </c>
      <c r="R48" t="s">
        <v>414</v>
      </c>
      <c r="S48" t="s">
        <v>544</v>
      </c>
      <c r="T48" t="s">
        <v>2144</v>
      </c>
      <c r="U48">
        <v>67</v>
      </c>
    </row>
    <row r="49" spans="1:21">
      <c r="A49">
        <v>1235</v>
      </c>
      <c r="B49">
        <v>34000000551</v>
      </c>
      <c r="C49" t="s">
        <v>704</v>
      </c>
      <c r="D49" t="s">
        <v>2079</v>
      </c>
      <c r="E49" t="s">
        <v>2080</v>
      </c>
      <c r="F49" s="65" t="s">
        <v>1472</v>
      </c>
      <c r="G49" t="s">
        <v>542</v>
      </c>
      <c r="H49" t="s">
        <v>1473</v>
      </c>
      <c r="I49">
        <v>1</v>
      </c>
      <c r="J49" t="s">
        <v>593</v>
      </c>
      <c r="K49">
        <v>3020503</v>
      </c>
      <c r="L49" t="s">
        <v>2082</v>
      </c>
      <c r="M49" t="s">
        <v>433</v>
      </c>
      <c r="N49">
        <v>304000</v>
      </c>
      <c r="O49" t="s">
        <v>1255</v>
      </c>
      <c r="P49" s="66">
        <v>23500</v>
      </c>
      <c r="Q49" s="66">
        <v>5807.01</v>
      </c>
      <c r="R49" t="s">
        <v>414</v>
      </c>
      <c r="S49" t="s">
        <v>549</v>
      </c>
      <c r="T49" t="s">
        <v>2145</v>
      </c>
      <c r="U49">
        <v>68</v>
      </c>
    </row>
    <row r="50" spans="1:21">
      <c r="A50">
        <v>1235</v>
      </c>
      <c r="B50">
        <v>34000000572</v>
      </c>
      <c r="C50" t="s">
        <v>704</v>
      </c>
      <c r="D50" t="s">
        <v>2079</v>
      </c>
      <c r="E50" t="s">
        <v>2080</v>
      </c>
      <c r="F50" s="65" t="s">
        <v>1472</v>
      </c>
      <c r="G50" t="s">
        <v>542</v>
      </c>
      <c r="H50" t="s">
        <v>1473</v>
      </c>
      <c r="I50">
        <v>1</v>
      </c>
      <c r="J50" t="s">
        <v>593</v>
      </c>
      <c r="K50">
        <v>3020503</v>
      </c>
      <c r="L50" t="s">
        <v>2082</v>
      </c>
      <c r="M50" t="s">
        <v>433</v>
      </c>
      <c r="N50">
        <v>304000</v>
      </c>
      <c r="O50" t="s">
        <v>1255</v>
      </c>
      <c r="P50" s="66">
        <v>23500</v>
      </c>
      <c r="Q50" s="66">
        <v>5807.01</v>
      </c>
      <c r="R50" t="s">
        <v>414</v>
      </c>
      <c r="S50" t="s">
        <v>548</v>
      </c>
      <c r="T50" t="s">
        <v>2146</v>
      </c>
      <c r="U50">
        <v>69</v>
      </c>
    </row>
    <row r="51" spans="1:21">
      <c r="A51">
        <v>1235</v>
      </c>
      <c r="B51">
        <v>34000000583</v>
      </c>
      <c r="C51" t="s">
        <v>710</v>
      </c>
      <c r="D51" t="s">
        <v>2079</v>
      </c>
      <c r="E51" t="s">
        <v>2080</v>
      </c>
      <c r="F51" s="65" t="s">
        <v>1474</v>
      </c>
      <c r="G51" t="s">
        <v>542</v>
      </c>
      <c r="H51" t="s">
        <v>660</v>
      </c>
      <c r="I51">
        <v>1</v>
      </c>
      <c r="J51" t="s">
        <v>593</v>
      </c>
      <c r="K51">
        <v>3020501</v>
      </c>
      <c r="L51" t="s">
        <v>1299</v>
      </c>
      <c r="M51" t="s">
        <v>433</v>
      </c>
      <c r="N51">
        <v>304000</v>
      </c>
      <c r="O51" t="s">
        <v>1255</v>
      </c>
      <c r="P51" s="66">
        <v>18568</v>
      </c>
      <c r="Q51" s="66">
        <v>4571.29</v>
      </c>
      <c r="R51" t="s">
        <v>414</v>
      </c>
      <c r="S51" t="s">
        <v>543</v>
      </c>
      <c r="T51" t="s">
        <v>2147</v>
      </c>
      <c r="U51">
        <v>70</v>
      </c>
    </row>
    <row r="52" spans="1:21">
      <c r="A52">
        <v>1235</v>
      </c>
      <c r="B52">
        <v>34000000682</v>
      </c>
      <c r="C52" t="s">
        <v>710</v>
      </c>
      <c r="D52" t="s">
        <v>2079</v>
      </c>
      <c r="E52" t="s">
        <v>2080</v>
      </c>
      <c r="F52" s="65" t="s">
        <v>1474</v>
      </c>
      <c r="G52" t="s">
        <v>542</v>
      </c>
      <c r="H52" t="s">
        <v>660</v>
      </c>
      <c r="I52">
        <v>1</v>
      </c>
      <c r="J52" t="s">
        <v>593</v>
      </c>
      <c r="K52">
        <v>3020501</v>
      </c>
      <c r="L52" t="s">
        <v>1299</v>
      </c>
      <c r="M52" t="s">
        <v>433</v>
      </c>
      <c r="N52">
        <v>304000</v>
      </c>
      <c r="O52" t="s">
        <v>1255</v>
      </c>
      <c r="P52" s="66">
        <v>18568</v>
      </c>
      <c r="Q52" s="66">
        <v>4571.29</v>
      </c>
      <c r="R52" t="s">
        <v>414</v>
      </c>
      <c r="S52" t="s">
        <v>544</v>
      </c>
      <c r="T52" t="s">
        <v>2148</v>
      </c>
      <c r="U52">
        <v>71</v>
      </c>
    </row>
    <row r="53" spans="1:21">
      <c r="A53">
        <v>1235</v>
      </c>
      <c r="B53">
        <v>34000000740</v>
      </c>
      <c r="C53" t="s">
        <v>710</v>
      </c>
      <c r="D53" t="s">
        <v>2149</v>
      </c>
      <c r="E53" t="s">
        <v>2150</v>
      </c>
      <c r="F53" s="65" t="s">
        <v>1474</v>
      </c>
      <c r="G53" t="s">
        <v>542</v>
      </c>
      <c r="H53" t="s">
        <v>660</v>
      </c>
      <c r="I53">
        <v>1</v>
      </c>
      <c r="J53" t="s">
        <v>593</v>
      </c>
      <c r="K53">
        <v>3020501</v>
      </c>
      <c r="L53" t="s">
        <v>1299</v>
      </c>
      <c r="M53" t="s">
        <v>433</v>
      </c>
      <c r="N53">
        <v>304000</v>
      </c>
      <c r="O53" t="s">
        <v>1255</v>
      </c>
      <c r="P53" s="66">
        <v>18568</v>
      </c>
      <c r="Q53" s="66">
        <v>4571.29</v>
      </c>
      <c r="R53" t="s">
        <v>414</v>
      </c>
      <c r="S53" t="s">
        <v>551</v>
      </c>
      <c r="T53" t="s">
        <v>2151</v>
      </c>
      <c r="U53">
        <v>72</v>
      </c>
    </row>
    <row r="54" spans="1:21">
      <c r="A54">
        <v>1235</v>
      </c>
      <c r="B54">
        <v>21000000436</v>
      </c>
      <c r="C54" t="s">
        <v>366</v>
      </c>
      <c r="D54" t="s">
        <v>2085</v>
      </c>
      <c r="E54" t="s">
        <v>2086</v>
      </c>
      <c r="F54" s="65" t="s">
        <v>658</v>
      </c>
      <c r="G54" t="s">
        <v>542</v>
      </c>
      <c r="H54" t="s">
        <v>659</v>
      </c>
      <c r="I54">
        <v>1</v>
      </c>
      <c r="J54" t="s">
        <v>593</v>
      </c>
      <c r="K54">
        <v>2201002</v>
      </c>
      <c r="L54" t="s">
        <v>2091</v>
      </c>
      <c r="M54" t="s">
        <v>604</v>
      </c>
      <c r="N54">
        <v>200000</v>
      </c>
      <c r="O54" t="s">
        <v>32</v>
      </c>
      <c r="P54" s="66">
        <v>2900</v>
      </c>
      <c r="Q54" s="66">
        <v>87</v>
      </c>
      <c r="R54" t="s">
        <v>414</v>
      </c>
      <c r="S54" t="s">
        <v>552</v>
      </c>
      <c r="T54" t="s">
        <v>2152</v>
      </c>
      <c r="U54">
        <v>73</v>
      </c>
    </row>
    <row r="55" spans="1:21">
      <c r="A55">
        <v>1235</v>
      </c>
      <c r="B55">
        <v>34000000494</v>
      </c>
      <c r="C55" t="s">
        <v>1256</v>
      </c>
      <c r="D55" t="s">
        <v>2079</v>
      </c>
      <c r="E55" t="s">
        <v>2080</v>
      </c>
      <c r="F55" s="65" t="s">
        <v>1472</v>
      </c>
      <c r="G55" t="s">
        <v>542</v>
      </c>
      <c r="H55" t="s">
        <v>1471</v>
      </c>
      <c r="I55">
        <v>1</v>
      </c>
      <c r="J55" t="s">
        <v>593</v>
      </c>
      <c r="K55">
        <v>3020503</v>
      </c>
      <c r="L55" t="s">
        <v>2082</v>
      </c>
      <c r="M55" t="s">
        <v>433</v>
      </c>
      <c r="N55">
        <v>304000</v>
      </c>
      <c r="O55" t="s">
        <v>1255</v>
      </c>
      <c r="P55" s="66">
        <v>3800</v>
      </c>
      <c r="Q55" s="66">
        <v>785.38</v>
      </c>
      <c r="R55" t="s">
        <v>414</v>
      </c>
      <c r="S55" t="s">
        <v>544</v>
      </c>
      <c r="T55" t="s">
        <v>2153</v>
      </c>
      <c r="U55">
        <v>74</v>
      </c>
    </row>
    <row r="56" spans="1:21">
      <c r="A56">
        <v>1235</v>
      </c>
      <c r="B56">
        <v>34000000739</v>
      </c>
      <c r="C56" t="s">
        <v>1256</v>
      </c>
      <c r="D56" t="s">
        <v>2149</v>
      </c>
      <c r="E56" t="s">
        <v>2150</v>
      </c>
      <c r="F56" s="65" t="s">
        <v>1472</v>
      </c>
      <c r="G56" t="s">
        <v>542</v>
      </c>
      <c r="H56" t="s">
        <v>1471</v>
      </c>
      <c r="I56">
        <v>1</v>
      </c>
      <c r="J56" t="s">
        <v>593</v>
      </c>
      <c r="K56">
        <v>3020503</v>
      </c>
      <c r="L56" t="s">
        <v>2082</v>
      </c>
      <c r="M56" t="s">
        <v>433</v>
      </c>
      <c r="N56">
        <v>304000</v>
      </c>
      <c r="O56" t="s">
        <v>1255</v>
      </c>
      <c r="P56" s="66">
        <v>3800</v>
      </c>
      <c r="Q56" s="66">
        <v>785.38</v>
      </c>
      <c r="R56" t="s">
        <v>414</v>
      </c>
      <c r="S56" t="s">
        <v>551</v>
      </c>
      <c r="T56" t="s">
        <v>2154</v>
      </c>
      <c r="U56">
        <v>75</v>
      </c>
    </row>
    <row r="57" spans="1:21">
      <c r="A57">
        <v>1235</v>
      </c>
      <c r="B57">
        <v>34000000478</v>
      </c>
      <c r="C57" t="s">
        <v>1441</v>
      </c>
      <c r="D57" t="s">
        <v>2079</v>
      </c>
      <c r="E57" t="s">
        <v>2080</v>
      </c>
      <c r="F57" s="65" t="s">
        <v>1442</v>
      </c>
      <c r="G57" t="s">
        <v>542</v>
      </c>
      <c r="H57" t="s">
        <v>1463</v>
      </c>
      <c r="I57">
        <v>1</v>
      </c>
      <c r="J57" t="s">
        <v>593</v>
      </c>
      <c r="K57">
        <v>3020501</v>
      </c>
      <c r="L57" t="s">
        <v>1299</v>
      </c>
      <c r="M57" t="s">
        <v>433</v>
      </c>
      <c r="N57">
        <v>304000</v>
      </c>
      <c r="O57" t="s">
        <v>1255</v>
      </c>
      <c r="P57" s="66">
        <v>25800</v>
      </c>
      <c r="Q57" s="66">
        <v>5332.56</v>
      </c>
      <c r="R57" t="s">
        <v>414</v>
      </c>
      <c r="S57" t="s">
        <v>549</v>
      </c>
      <c r="T57" t="s">
        <v>2155</v>
      </c>
      <c r="U57">
        <v>76</v>
      </c>
    </row>
    <row r="58" spans="1:21">
      <c r="A58">
        <v>1235</v>
      </c>
      <c r="B58">
        <v>34000000696</v>
      </c>
      <c r="C58" t="s">
        <v>704</v>
      </c>
      <c r="D58" t="s">
        <v>2079</v>
      </c>
      <c r="E58" t="s">
        <v>2080</v>
      </c>
      <c r="F58" s="65" t="s">
        <v>1353</v>
      </c>
      <c r="G58" t="s">
        <v>542</v>
      </c>
      <c r="H58" t="s">
        <v>1463</v>
      </c>
      <c r="I58">
        <v>1</v>
      </c>
      <c r="J58" t="s">
        <v>593</v>
      </c>
      <c r="K58">
        <v>3020503</v>
      </c>
      <c r="L58" t="s">
        <v>2082</v>
      </c>
      <c r="M58" t="s">
        <v>433</v>
      </c>
      <c r="N58">
        <v>304000</v>
      </c>
      <c r="O58" t="s">
        <v>1255</v>
      </c>
      <c r="P58" s="66">
        <v>24000</v>
      </c>
      <c r="Q58" s="66">
        <v>4960.36</v>
      </c>
      <c r="R58" t="s">
        <v>414</v>
      </c>
      <c r="S58" t="s">
        <v>544</v>
      </c>
      <c r="T58" t="s">
        <v>2156</v>
      </c>
      <c r="U58">
        <v>77</v>
      </c>
    </row>
    <row r="59" spans="1:21">
      <c r="A59">
        <v>1235</v>
      </c>
      <c r="B59">
        <v>34000000626</v>
      </c>
      <c r="C59" t="s">
        <v>1274</v>
      </c>
      <c r="D59" t="s">
        <v>2079</v>
      </c>
      <c r="E59" t="s">
        <v>2080</v>
      </c>
      <c r="F59" s="65" t="s">
        <v>1454</v>
      </c>
      <c r="G59" t="s">
        <v>542</v>
      </c>
      <c r="H59" t="s">
        <v>1455</v>
      </c>
      <c r="I59">
        <v>1</v>
      </c>
      <c r="J59" t="s">
        <v>411</v>
      </c>
      <c r="K59">
        <v>3020507</v>
      </c>
      <c r="L59" t="s">
        <v>2157</v>
      </c>
      <c r="M59" t="s">
        <v>433</v>
      </c>
      <c r="N59">
        <v>304000</v>
      </c>
      <c r="O59" t="s">
        <v>1255</v>
      </c>
      <c r="P59" s="66">
        <v>24893</v>
      </c>
      <c r="Q59" s="66">
        <v>746.79</v>
      </c>
      <c r="R59" t="s">
        <v>414</v>
      </c>
      <c r="S59" t="s">
        <v>544</v>
      </c>
      <c r="T59" t="s">
        <v>2158</v>
      </c>
      <c r="U59">
        <v>78</v>
      </c>
    </row>
    <row r="60" spans="1:21">
      <c r="A60">
        <v>1235</v>
      </c>
      <c r="B60">
        <v>34000000482</v>
      </c>
      <c r="C60" t="s">
        <v>1445</v>
      </c>
      <c r="D60" t="s">
        <v>2079</v>
      </c>
      <c r="E60" t="s">
        <v>2080</v>
      </c>
      <c r="F60" s="65" t="s">
        <v>1446</v>
      </c>
      <c r="G60" t="s">
        <v>542</v>
      </c>
      <c r="H60" t="s">
        <v>1447</v>
      </c>
      <c r="I60">
        <v>1</v>
      </c>
      <c r="J60" t="s">
        <v>593</v>
      </c>
      <c r="K60">
        <v>3020503</v>
      </c>
      <c r="L60" t="s">
        <v>2082</v>
      </c>
      <c r="M60" t="s">
        <v>433</v>
      </c>
      <c r="N60">
        <v>304000</v>
      </c>
      <c r="O60" t="s">
        <v>1255</v>
      </c>
      <c r="P60" s="66">
        <v>8400</v>
      </c>
      <c r="Q60" s="66">
        <v>1736.1</v>
      </c>
      <c r="R60" t="s">
        <v>414</v>
      </c>
      <c r="S60" t="s">
        <v>544</v>
      </c>
      <c r="T60" t="s">
        <v>2159</v>
      </c>
      <c r="U60">
        <v>79</v>
      </c>
    </row>
    <row r="61" spans="1:21">
      <c r="A61">
        <v>1235</v>
      </c>
      <c r="B61">
        <v>34000000554</v>
      </c>
      <c r="C61" t="s">
        <v>1441</v>
      </c>
      <c r="D61" t="s">
        <v>2079</v>
      </c>
      <c r="E61" t="s">
        <v>2080</v>
      </c>
      <c r="F61" s="65" t="s">
        <v>1442</v>
      </c>
      <c r="G61" t="s">
        <v>542</v>
      </c>
      <c r="H61" t="s">
        <v>639</v>
      </c>
      <c r="I61">
        <v>1</v>
      </c>
      <c r="J61" t="s">
        <v>593</v>
      </c>
      <c r="K61">
        <v>3020501</v>
      </c>
      <c r="L61" t="s">
        <v>1299</v>
      </c>
      <c r="M61" t="s">
        <v>433</v>
      </c>
      <c r="N61">
        <v>304000</v>
      </c>
      <c r="O61" t="s">
        <v>1255</v>
      </c>
      <c r="P61" s="66">
        <v>20300</v>
      </c>
      <c r="Q61" s="66">
        <v>3994.94</v>
      </c>
      <c r="R61" t="s">
        <v>414</v>
      </c>
      <c r="S61" t="s">
        <v>543</v>
      </c>
      <c r="T61" t="s">
        <v>2160</v>
      </c>
      <c r="U61">
        <v>80</v>
      </c>
    </row>
    <row r="62" spans="1:21">
      <c r="A62">
        <v>1235</v>
      </c>
      <c r="B62">
        <v>34000000597</v>
      </c>
      <c r="C62" t="s">
        <v>1256</v>
      </c>
      <c r="D62" t="s">
        <v>2079</v>
      </c>
      <c r="E62" t="s">
        <v>2080</v>
      </c>
      <c r="F62" s="65" t="s">
        <v>1443</v>
      </c>
      <c r="G62" t="s">
        <v>542</v>
      </c>
      <c r="H62" t="s">
        <v>639</v>
      </c>
      <c r="I62">
        <v>1</v>
      </c>
      <c r="J62" t="s">
        <v>593</v>
      </c>
      <c r="K62">
        <v>3020501</v>
      </c>
      <c r="L62" t="s">
        <v>1299</v>
      </c>
      <c r="M62" t="s">
        <v>433</v>
      </c>
      <c r="N62">
        <v>304000</v>
      </c>
      <c r="O62" t="s">
        <v>1255</v>
      </c>
      <c r="P62" s="66">
        <v>6146</v>
      </c>
      <c r="Q62" s="66">
        <v>1529</v>
      </c>
      <c r="R62" t="s">
        <v>414</v>
      </c>
      <c r="S62" t="s">
        <v>543</v>
      </c>
      <c r="T62" t="s">
        <v>2161</v>
      </c>
      <c r="U62">
        <v>81</v>
      </c>
    </row>
    <row r="63" spans="1:21">
      <c r="A63">
        <v>1235</v>
      </c>
      <c r="B63">
        <v>34000000598</v>
      </c>
      <c r="C63" t="s">
        <v>710</v>
      </c>
      <c r="D63" t="s">
        <v>2079</v>
      </c>
      <c r="E63" t="s">
        <v>2080</v>
      </c>
      <c r="F63" s="65" t="s">
        <v>1439</v>
      </c>
      <c r="G63" t="s">
        <v>542</v>
      </c>
      <c r="H63" t="s">
        <v>639</v>
      </c>
      <c r="I63">
        <v>1</v>
      </c>
      <c r="J63" t="s">
        <v>593</v>
      </c>
      <c r="K63">
        <v>3020501</v>
      </c>
      <c r="L63" t="s">
        <v>1299</v>
      </c>
      <c r="M63" t="s">
        <v>433</v>
      </c>
      <c r="N63">
        <v>304000</v>
      </c>
      <c r="O63" t="s">
        <v>1255</v>
      </c>
      <c r="P63" s="66">
        <v>12720</v>
      </c>
      <c r="Q63" s="66">
        <v>2503.49</v>
      </c>
      <c r="R63" t="s">
        <v>414</v>
      </c>
      <c r="S63" t="s">
        <v>545</v>
      </c>
      <c r="T63" t="s">
        <v>2162</v>
      </c>
      <c r="U63">
        <v>82</v>
      </c>
    </row>
    <row r="64" spans="1:21">
      <c r="A64">
        <v>1235</v>
      </c>
      <c r="B64">
        <v>34000000695</v>
      </c>
      <c r="C64" t="s">
        <v>955</v>
      </c>
      <c r="D64" t="s">
        <v>2079</v>
      </c>
      <c r="E64" t="s">
        <v>2080</v>
      </c>
      <c r="F64" s="65" t="s">
        <v>1435</v>
      </c>
      <c r="G64" t="s">
        <v>542</v>
      </c>
      <c r="H64" t="s">
        <v>451</v>
      </c>
      <c r="I64">
        <v>1</v>
      </c>
      <c r="J64" t="s">
        <v>593</v>
      </c>
      <c r="K64">
        <v>3020501</v>
      </c>
      <c r="L64" t="s">
        <v>1299</v>
      </c>
      <c r="M64" t="s">
        <v>433</v>
      </c>
      <c r="N64">
        <v>304000</v>
      </c>
      <c r="O64" t="s">
        <v>1255</v>
      </c>
      <c r="P64" s="66">
        <v>20300</v>
      </c>
      <c r="Q64" s="66">
        <v>3128.92</v>
      </c>
      <c r="R64" t="s">
        <v>414</v>
      </c>
      <c r="S64" t="s">
        <v>544</v>
      </c>
      <c r="T64" t="s">
        <v>2163</v>
      </c>
      <c r="U64">
        <v>83</v>
      </c>
    </row>
    <row r="65" spans="1:21">
      <c r="A65">
        <v>1235</v>
      </c>
      <c r="B65">
        <v>34000000731</v>
      </c>
      <c r="C65" t="s">
        <v>252</v>
      </c>
      <c r="D65" t="s">
        <v>2079</v>
      </c>
      <c r="E65" t="s">
        <v>2080</v>
      </c>
      <c r="F65" s="65" t="s">
        <v>1438</v>
      </c>
      <c r="G65" t="s">
        <v>542</v>
      </c>
      <c r="H65" t="s">
        <v>451</v>
      </c>
      <c r="I65">
        <v>1</v>
      </c>
      <c r="J65" t="s">
        <v>593</v>
      </c>
      <c r="K65">
        <v>3020503</v>
      </c>
      <c r="L65" t="s">
        <v>2082</v>
      </c>
      <c r="M65" t="s">
        <v>433</v>
      </c>
      <c r="N65">
        <v>304000</v>
      </c>
      <c r="O65" t="s">
        <v>1255</v>
      </c>
      <c r="P65" s="66">
        <v>16000</v>
      </c>
      <c r="Q65" s="66">
        <v>3112.87</v>
      </c>
      <c r="R65" t="s">
        <v>414</v>
      </c>
      <c r="S65" t="s">
        <v>544</v>
      </c>
      <c r="T65" t="s">
        <v>2164</v>
      </c>
      <c r="U65">
        <v>84</v>
      </c>
    </row>
    <row r="66" spans="1:21">
      <c r="A66">
        <v>1235</v>
      </c>
      <c r="B66">
        <v>21000000382</v>
      </c>
      <c r="C66" t="s">
        <v>366</v>
      </c>
      <c r="D66" t="s">
        <v>2085</v>
      </c>
      <c r="E66" t="s">
        <v>2086</v>
      </c>
      <c r="F66" s="65" t="s">
        <v>373</v>
      </c>
      <c r="G66" t="s">
        <v>542</v>
      </c>
      <c r="H66" t="s">
        <v>742</v>
      </c>
      <c r="I66">
        <v>1</v>
      </c>
      <c r="J66" t="s">
        <v>593</v>
      </c>
      <c r="K66">
        <v>2201002</v>
      </c>
      <c r="L66" t="s">
        <v>2091</v>
      </c>
      <c r="M66" t="s">
        <v>604</v>
      </c>
      <c r="N66">
        <v>200000</v>
      </c>
      <c r="O66" t="s">
        <v>32</v>
      </c>
      <c r="P66" s="66">
        <v>1711</v>
      </c>
      <c r="Q66" s="66">
        <v>51.33</v>
      </c>
      <c r="R66" t="s">
        <v>414</v>
      </c>
      <c r="S66" t="s">
        <v>545</v>
      </c>
      <c r="T66" t="s">
        <v>2165</v>
      </c>
      <c r="U66">
        <v>85</v>
      </c>
    </row>
    <row r="67" spans="1:21">
      <c r="A67">
        <v>1235</v>
      </c>
      <c r="B67">
        <v>34000000634</v>
      </c>
      <c r="C67" t="s">
        <v>1427</v>
      </c>
      <c r="D67" t="s">
        <v>2079</v>
      </c>
      <c r="E67" t="s">
        <v>2080</v>
      </c>
      <c r="F67" s="65" t="s">
        <v>1428</v>
      </c>
      <c r="G67" t="s">
        <v>542</v>
      </c>
      <c r="H67" t="s">
        <v>630</v>
      </c>
      <c r="I67">
        <v>1</v>
      </c>
      <c r="J67" t="s">
        <v>593</v>
      </c>
      <c r="K67">
        <v>30203010206</v>
      </c>
      <c r="L67" t="s">
        <v>2166</v>
      </c>
      <c r="M67" t="s">
        <v>433</v>
      </c>
      <c r="N67">
        <v>304000</v>
      </c>
      <c r="O67" t="s">
        <v>1255</v>
      </c>
      <c r="P67" s="66">
        <v>9829.06</v>
      </c>
      <c r="Q67" s="66">
        <v>1250.26</v>
      </c>
      <c r="R67" t="s">
        <v>414</v>
      </c>
      <c r="S67" t="s">
        <v>544</v>
      </c>
      <c r="T67" t="s">
        <v>2167</v>
      </c>
      <c r="U67">
        <v>86</v>
      </c>
    </row>
    <row r="68" spans="1:21">
      <c r="A68">
        <v>1235</v>
      </c>
      <c r="B68">
        <v>21000000410</v>
      </c>
      <c r="C68" t="s">
        <v>366</v>
      </c>
      <c r="D68" t="s">
        <v>2085</v>
      </c>
      <c r="E68" t="s">
        <v>2086</v>
      </c>
      <c r="F68" s="65" t="s">
        <v>740</v>
      </c>
      <c r="G68" t="s">
        <v>542</v>
      </c>
      <c r="H68" t="s">
        <v>741</v>
      </c>
      <c r="I68">
        <v>1</v>
      </c>
      <c r="J68" t="s">
        <v>593</v>
      </c>
      <c r="K68">
        <v>2201002</v>
      </c>
      <c r="L68" t="s">
        <v>2091</v>
      </c>
      <c r="M68" t="s">
        <v>604</v>
      </c>
      <c r="N68">
        <v>200000</v>
      </c>
      <c r="O68" t="s">
        <v>32</v>
      </c>
      <c r="P68" s="66">
        <v>1711</v>
      </c>
      <c r="Q68" s="66">
        <v>51.33</v>
      </c>
      <c r="R68" t="s">
        <v>414</v>
      </c>
      <c r="S68" t="s">
        <v>550</v>
      </c>
      <c r="T68" t="s">
        <v>2168</v>
      </c>
      <c r="U68">
        <v>87</v>
      </c>
    </row>
    <row r="69" spans="1:21">
      <c r="A69">
        <v>1235</v>
      </c>
      <c r="B69">
        <v>21000000416</v>
      </c>
      <c r="C69" t="s">
        <v>366</v>
      </c>
      <c r="D69" t="s">
        <v>2085</v>
      </c>
      <c r="E69" t="s">
        <v>2086</v>
      </c>
      <c r="F69" s="65" t="s">
        <v>373</v>
      </c>
      <c r="G69" t="s">
        <v>542</v>
      </c>
      <c r="H69" t="s">
        <v>741</v>
      </c>
      <c r="I69">
        <v>1</v>
      </c>
      <c r="J69" t="s">
        <v>593</v>
      </c>
      <c r="K69">
        <v>2201002</v>
      </c>
      <c r="L69" t="s">
        <v>2091</v>
      </c>
      <c r="M69" t="s">
        <v>604</v>
      </c>
      <c r="N69">
        <v>200000</v>
      </c>
      <c r="O69" t="s">
        <v>32</v>
      </c>
      <c r="P69" s="66">
        <v>1711</v>
      </c>
      <c r="Q69" s="66">
        <v>51.33</v>
      </c>
      <c r="R69" t="s">
        <v>414</v>
      </c>
      <c r="S69" t="s">
        <v>545</v>
      </c>
      <c r="T69" t="s">
        <v>2169</v>
      </c>
      <c r="U69">
        <v>88</v>
      </c>
    </row>
    <row r="70" spans="1:21">
      <c r="A70">
        <v>1235</v>
      </c>
      <c r="B70">
        <v>34000000579</v>
      </c>
      <c r="C70" t="s">
        <v>252</v>
      </c>
      <c r="D70" t="s">
        <v>2079</v>
      </c>
      <c r="E70" t="s">
        <v>2080</v>
      </c>
      <c r="F70" s="65" t="s">
        <v>1422</v>
      </c>
      <c r="G70" t="s">
        <v>542</v>
      </c>
      <c r="H70" t="s">
        <v>627</v>
      </c>
      <c r="I70">
        <v>1</v>
      </c>
      <c r="J70" t="s">
        <v>593</v>
      </c>
      <c r="K70">
        <v>3020503</v>
      </c>
      <c r="L70" t="s">
        <v>2082</v>
      </c>
      <c r="M70" t="s">
        <v>433</v>
      </c>
      <c r="N70">
        <v>304000</v>
      </c>
      <c r="O70" t="s">
        <v>1255</v>
      </c>
      <c r="P70" s="66">
        <v>51282.05</v>
      </c>
      <c r="Q70" s="66">
        <v>8111.9</v>
      </c>
      <c r="R70" t="s">
        <v>414</v>
      </c>
      <c r="S70" t="s">
        <v>544</v>
      </c>
      <c r="T70" t="s">
        <v>2170</v>
      </c>
      <c r="U70">
        <v>89</v>
      </c>
    </row>
    <row r="71" spans="1:21">
      <c r="A71">
        <v>1235</v>
      </c>
      <c r="B71">
        <v>21000000387</v>
      </c>
      <c r="C71" t="s">
        <v>312</v>
      </c>
      <c r="D71" t="s">
        <v>2085</v>
      </c>
      <c r="E71" t="s">
        <v>2086</v>
      </c>
      <c r="F71" s="65" t="s">
        <v>940</v>
      </c>
      <c r="G71" t="s">
        <v>542</v>
      </c>
      <c r="H71" t="s">
        <v>624</v>
      </c>
      <c r="I71">
        <v>1</v>
      </c>
      <c r="J71" t="s">
        <v>472</v>
      </c>
      <c r="K71">
        <v>2010104</v>
      </c>
      <c r="L71" t="s">
        <v>2096</v>
      </c>
      <c r="M71" t="s">
        <v>433</v>
      </c>
      <c r="N71">
        <v>200000</v>
      </c>
      <c r="O71" t="s">
        <v>32</v>
      </c>
      <c r="P71" s="66">
        <v>9900</v>
      </c>
      <c r="Q71" s="66">
        <v>297</v>
      </c>
      <c r="R71" t="s">
        <v>414</v>
      </c>
      <c r="S71" t="s">
        <v>933</v>
      </c>
      <c r="T71" t="s">
        <v>2171</v>
      </c>
      <c r="U71">
        <v>90</v>
      </c>
    </row>
    <row r="72" spans="1:21">
      <c r="A72">
        <v>1235</v>
      </c>
      <c r="B72">
        <v>34000000497</v>
      </c>
      <c r="C72" t="s">
        <v>1290</v>
      </c>
      <c r="D72" t="s">
        <v>2079</v>
      </c>
      <c r="E72" t="s">
        <v>2080</v>
      </c>
      <c r="F72" s="65" t="s">
        <v>1415</v>
      </c>
      <c r="G72" t="s">
        <v>542</v>
      </c>
      <c r="H72" t="s">
        <v>1414</v>
      </c>
      <c r="I72">
        <v>1</v>
      </c>
      <c r="J72" t="s">
        <v>411</v>
      </c>
      <c r="K72">
        <v>302020106</v>
      </c>
      <c r="L72" t="s">
        <v>1290</v>
      </c>
      <c r="M72" t="s">
        <v>1416</v>
      </c>
      <c r="N72">
        <v>304000</v>
      </c>
      <c r="O72" t="s">
        <v>1255</v>
      </c>
      <c r="P72" s="66">
        <v>41282.05</v>
      </c>
      <c r="Q72" s="66">
        <v>1238.46</v>
      </c>
      <c r="R72" t="s">
        <v>414</v>
      </c>
      <c r="S72" t="s">
        <v>545</v>
      </c>
      <c r="T72" t="s">
        <v>2172</v>
      </c>
      <c r="U72">
        <v>91</v>
      </c>
    </row>
    <row r="73" spans="1:21">
      <c r="A73">
        <v>1235</v>
      </c>
      <c r="B73">
        <v>34000000616</v>
      </c>
      <c r="C73" t="s">
        <v>1395</v>
      </c>
      <c r="D73" t="s">
        <v>2079</v>
      </c>
      <c r="E73" t="s">
        <v>2080</v>
      </c>
      <c r="F73" s="65" t="s">
        <v>1413</v>
      </c>
      <c r="G73" t="s">
        <v>542</v>
      </c>
      <c r="H73" t="s">
        <v>1414</v>
      </c>
      <c r="I73">
        <v>1</v>
      </c>
      <c r="J73" t="s">
        <v>593</v>
      </c>
      <c r="K73">
        <v>30202070105</v>
      </c>
      <c r="L73" t="s">
        <v>1395</v>
      </c>
      <c r="M73" t="s">
        <v>433</v>
      </c>
      <c r="N73">
        <v>304000</v>
      </c>
      <c r="O73" t="s">
        <v>1255</v>
      </c>
      <c r="P73" s="66">
        <v>52991.45</v>
      </c>
      <c r="Q73" s="66">
        <v>1589.74</v>
      </c>
      <c r="R73" t="s">
        <v>414</v>
      </c>
      <c r="S73" t="s">
        <v>544</v>
      </c>
      <c r="T73" t="s">
        <v>2173</v>
      </c>
      <c r="U73">
        <v>92</v>
      </c>
    </row>
    <row r="74" spans="1:21">
      <c r="A74">
        <v>1235</v>
      </c>
      <c r="B74">
        <v>34000000709</v>
      </c>
      <c r="C74" t="s">
        <v>1408</v>
      </c>
      <c r="D74" t="s">
        <v>2079</v>
      </c>
      <c r="E74" t="s">
        <v>2080</v>
      </c>
      <c r="F74" s="65" t="s">
        <v>1409</v>
      </c>
      <c r="G74" t="s">
        <v>542</v>
      </c>
      <c r="H74" t="s">
        <v>622</v>
      </c>
      <c r="I74">
        <v>1</v>
      </c>
      <c r="J74" t="s">
        <v>593</v>
      </c>
      <c r="K74">
        <v>302020105</v>
      </c>
      <c r="L74" t="s">
        <v>2107</v>
      </c>
      <c r="M74" t="s">
        <v>1410</v>
      </c>
      <c r="N74">
        <v>304000</v>
      </c>
      <c r="O74" t="s">
        <v>1255</v>
      </c>
      <c r="P74" s="66">
        <v>340000</v>
      </c>
      <c r="Q74" s="66">
        <v>10200</v>
      </c>
      <c r="R74" t="s">
        <v>414</v>
      </c>
      <c r="S74" t="s">
        <v>545</v>
      </c>
      <c r="T74" t="s">
        <v>2174</v>
      </c>
      <c r="U74">
        <v>93</v>
      </c>
    </row>
    <row r="75" spans="1:21">
      <c r="A75">
        <v>1235</v>
      </c>
      <c r="B75">
        <v>21000000412</v>
      </c>
      <c r="C75" t="s">
        <v>618</v>
      </c>
      <c r="D75" t="s">
        <v>2085</v>
      </c>
      <c r="E75" t="s">
        <v>2086</v>
      </c>
      <c r="F75" s="65" t="s">
        <v>619</v>
      </c>
      <c r="G75" t="s">
        <v>542</v>
      </c>
      <c r="H75" t="s">
        <v>620</v>
      </c>
      <c r="I75">
        <v>1</v>
      </c>
      <c r="J75" t="s">
        <v>593</v>
      </c>
      <c r="K75">
        <v>24123</v>
      </c>
      <c r="L75" t="s">
        <v>2175</v>
      </c>
      <c r="M75" t="s">
        <v>433</v>
      </c>
      <c r="N75">
        <v>200000</v>
      </c>
      <c r="O75" t="s">
        <v>32</v>
      </c>
      <c r="P75" s="66">
        <v>15213.68</v>
      </c>
      <c r="Q75" s="66">
        <v>456.41</v>
      </c>
      <c r="R75" t="s">
        <v>414</v>
      </c>
      <c r="S75" t="s">
        <v>544</v>
      </c>
      <c r="T75" t="s">
        <v>2176</v>
      </c>
      <c r="U75">
        <v>94</v>
      </c>
    </row>
    <row r="76" spans="1:21">
      <c r="A76">
        <v>1235</v>
      </c>
      <c r="B76">
        <v>34000000582</v>
      </c>
      <c r="C76" t="s">
        <v>1354</v>
      </c>
      <c r="D76" t="s">
        <v>2079</v>
      </c>
      <c r="E76" t="s">
        <v>2080</v>
      </c>
      <c r="F76" s="65" t="s">
        <v>1404</v>
      </c>
      <c r="G76" t="s">
        <v>542</v>
      </c>
      <c r="H76" t="s">
        <v>620</v>
      </c>
      <c r="I76">
        <v>1</v>
      </c>
      <c r="J76" t="s">
        <v>593</v>
      </c>
      <c r="K76">
        <v>3020503</v>
      </c>
      <c r="L76" t="s">
        <v>2082</v>
      </c>
      <c r="M76" t="s">
        <v>433</v>
      </c>
      <c r="N76">
        <v>304000</v>
      </c>
      <c r="O76" t="s">
        <v>1255</v>
      </c>
      <c r="P76" s="66">
        <v>9500</v>
      </c>
      <c r="Q76" s="66">
        <v>285</v>
      </c>
      <c r="R76" t="s">
        <v>414</v>
      </c>
      <c r="S76" t="s">
        <v>543</v>
      </c>
      <c r="T76" t="s">
        <v>2177</v>
      </c>
      <c r="U76">
        <v>95</v>
      </c>
    </row>
    <row r="77" spans="1:21">
      <c r="A77">
        <v>1235</v>
      </c>
      <c r="B77">
        <v>21000000346</v>
      </c>
      <c r="C77" t="s">
        <v>366</v>
      </c>
      <c r="D77" t="s">
        <v>2085</v>
      </c>
      <c r="E77" t="s">
        <v>2086</v>
      </c>
      <c r="F77" s="65" t="s">
        <v>373</v>
      </c>
      <c r="G77" t="s">
        <v>542</v>
      </c>
      <c r="H77" t="s">
        <v>614</v>
      </c>
      <c r="I77">
        <v>1</v>
      </c>
      <c r="J77" t="s">
        <v>593</v>
      </c>
      <c r="K77">
        <v>2201002</v>
      </c>
      <c r="L77" t="s">
        <v>2091</v>
      </c>
      <c r="M77" t="s">
        <v>607</v>
      </c>
      <c r="N77">
        <v>200000</v>
      </c>
      <c r="O77" t="s">
        <v>32</v>
      </c>
      <c r="P77" s="66">
        <v>1711</v>
      </c>
      <c r="Q77" s="66">
        <v>51.33</v>
      </c>
      <c r="R77" t="s">
        <v>414</v>
      </c>
      <c r="S77" t="s">
        <v>933</v>
      </c>
      <c r="T77" t="s">
        <v>2178</v>
      </c>
      <c r="U77">
        <v>96</v>
      </c>
    </row>
    <row r="78" spans="1:21">
      <c r="A78">
        <v>1235</v>
      </c>
      <c r="B78">
        <v>21000000371</v>
      </c>
      <c r="C78" t="s">
        <v>366</v>
      </c>
      <c r="D78" t="s">
        <v>2085</v>
      </c>
      <c r="E78" t="s">
        <v>2086</v>
      </c>
      <c r="F78" s="65" t="s">
        <v>373</v>
      </c>
      <c r="G78" t="s">
        <v>542</v>
      </c>
      <c r="H78" t="s">
        <v>614</v>
      </c>
      <c r="I78">
        <v>1</v>
      </c>
      <c r="J78" t="s">
        <v>593</v>
      </c>
      <c r="K78">
        <v>2201002</v>
      </c>
      <c r="L78" t="s">
        <v>2091</v>
      </c>
      <c r="M78" t="s">
        <v>607</v>
      </c>
      <c r="N78">
        <v>200000</v>
      </c>
      <c r="O78" t="s">
        <v>32</v>
      </c>
      <c r="P78" s="66">
        <v>1711</v>
      </c>
      <c r="Q78" s="66">
        <v>51.33</v>
      </c>
      <c r="R78" t="s">
        <v>414</v>
      </c>
      <c r="S78" t="s">
        <v>933</v>
      </c>
      <c r="T78" t="s">
        <v>380</v>
      </c>
      <c r="U78">
        <v>97</v>
      </c>
    </row>
    <row r="79" spans="1:21">
      <c r="A79">
        <v>1235</v>
      </c>
      <c r="B79">
        <v>21000000372</v>
      </c>
      <c r="C79" t="s">
        <v>366</v>
      </c>
      <c r="D79" t="s">
        <v>2085</v>
      </c>
      <c r="E79" t="s">
        <v>2086</v>
      </c>
      <c r="F79" s="65" t="s">
        <v>373</v>
      </c>
      <c r="G79" t="s">
        <v>542</v>
      </c>
      <c r="H79" t="s">
        <v>614</v>
      </c>
      <c r="I79">
        <v>1</v>
      </c>
      <c r="J79" t="s">
        <v>593</v>
      </c>
      <c r="K79">
        <v>2201002</v>
      </c>
      <c r="L79" t="s">
        <v>2091</v>
      </c>
      <c r="M79" t="s">
        <v>607</v>
      </c>
      <c r="N79">
        <v>200000</v>
      </c>
      <c r="O79" t="s">
        <v>32</v>
      </c>
      <c r="P79" s="66">
        <v>1711</v>
      </c>
      <c r="Q79" s="66">
        <v>51.33</v>
      </c>
      <c r="R79" t="s">
        <v>414</v>
      </c>
      <c r="S79" t="s">
        <v>933</v>
      </c>
      <c r="T79" t="s">
        <v>2179</v>
      </c>
      <c r="U79">
        <v>98</v>
      </c>
    </row>
    <row r="80" spans="1:21">
      <c r="A80">
        <v>1235</v>
      </c>
      <c r="B80">
        <v>21000000373</v>
      </c>
      <c r="C80" t="s">
        <v>366</v>
      </c>
      <c r="D80" t="s">
        <v>2085</v>
      </c>
      <c r="E80" t="s">
        <v>2086</v>
      </c>
      <c r="F80" s="65" t="s">
        <v>373</v>
      </c>
      <c r="G80" t="s">
        <v>542</v>
      </c>
      <c r="H80" t="s">
        <v>614</v>
      </c>
      <c r="I80">
        <v>1</v>
      </c>
      <c r="J80" t="s">
        <v>593</v>
      </c>
      <c r="K80">
        <v>2201002</v>
      </c>
      <c r="L80" t="s">
        <v>2091</v>
      </c>
      <c r="M80" t="s">
        <v>607</v>
      </c>
      <c r="N80">
        <v>200000</v>
      </c>
      <c r="O80" t="s">
        <v>32</v>
      </c>
      <c r="P80" s="66">
        <v>1711</v>
      </c>
      <c r="Q80" s="66">
        <v>51.33</v>
      </c>
      <c r="R80" t="s">
        <v>414</v>
      </c>
      <c r="S80" t="s">
        <v>933</v>
      </c>
      <c r="T80" t="s">
        <v>379</v>
      </c>
      <c r="U80">
        <v>99</v>
      </c>
    </row>
    <row r="81" spans="1:21">
      <c r="A81">
        <v>1235</v>
      </c>
      <c r="B81">
        <v>21000000374</v>
      </c>
      <c r="C81" t="s">
        <v>366</v>
      </c>
      <c r="D81" t="s">
        <v>2085</v>
      </c>
      <c r="E81" t="s">
        <v>2086</v>
      </c>
      <c r="F81" s="65" t="s">
        <v>373</v>
      </c>
      <c r="G81" t="s">
        <v>542</v>
      </c>
      <c r="H81" t="s">
        <v>614</v>
      </c>
      <c r="I81">
        <v>1</v>
      </c>
      <c r="J81" t="s">
        <v>593</v>
      </c>
      <c r="K81">
        <v>2201002</v>
      </c>
      <c r="L81" t="s">
        <v>2091</v>
      </c>
      <c r="M81" t="s">
        <v>607</v>
      </c>
      <c r="N81">
        <v>200000</v>
      </c>
      <c r="O81" t="s">
        <v>32</v>
      </c>
      <c r="P81" s="66">
        <v>1711</v>
      </c>
      <c r="Q81" s="66">
        <v>51.33</v>
      </c>
      <c r="R81" t="s">
        <v>414</v>
      </c>
      <c r="S81" t="s">
        <v>933</v>
      </c>
      <c r="T81" t="s">
        <v>2180</v>
      </c>
      <c r="U81">
        <v>100</v>
      </c>
    </row>
    <row r="82" spans="1:21">
      <c r="A82">
        <v>1235</v>
      </c>
      <c r="B82">
        <v>21000000384</v>
      </c>
      <c r="C82" t="s">
        <v>366</v>
      </c>
      <c r="D82" t="s">
        <v>2085</v>
      </c>
      <c r="E82" t="s">
        <v>2086</v>
      </c>
      <c r="F82" s="65" t="s">
        <v>373</v>
      </c>
      <c r="G82" t="s">
        <v>542</v>
      </c>
      <c r="H82" t="s">
        <v>614</v>
      </c>
      <c r="I82">
        <v>1</v>
      </c>
      <c r="J82" t="s">
        <v>593</v>
      </c>
      <c r="K82">
        <v>2201002</v>
      </c>
      <c r="L82" t="s">
        <v>2091</v>
      </c>
      <c r="M82" t="s">
        <v>607</v>
      </c>
      <c r="N82">
        <v>200000</v>
      </c>
      <c r="O82" t="s">
        <v>32</v>
      </c>
      <c r="P82" s="66">
        <v>1711</v>
      </c>
      <c r="Q82" s="66">
        <v>51.33</v>
      </c>
      <c r="R82" t="s">
        <v>414</v>
      </c>
      <c r="S82" t="s">
        <v>933</v>
      </c>
      <c r="T82" t="s">
        <v>2181</v>
      </c>
      <c r="U82">
        <v>101</v>
      </c>
    </row>
    <row r="83" spans="1:21">
      <c r="A83">
        <v>1235</v>
      </c>
      <c r="B83">
        <v>21000000385</v>
      </c>
      <c r="C83" t="s">
        <v>366</v>
      </c>
      <c r="D83" t="s">
        <v>2085</v>
      </c>
      <c r="E83" t="s">
        <v>2086</v>
      </c>
      <c r="F83" s="65" t="s">
        <v>373</v>
      </c>
      <c r="G83" t="s">
        <v>542</v>
      </c>
      <c r="H83" t="s">
        <v>614</v>
      </c>
      <c r="I83">
        <v>1</v>
      </c>
      <c r="J83" t="s">
        <v>593</v>
      </c>
      <c r="K83">
        <v>2201002</v>
      </c>
      <c r="L83" t="s">
        <v>2091</v>
      </c>
      <c r="M83" t="s">
        <v>607</v>
      </c>
      <c r="N83">
        <v>200000</v>
      </c>
      <c r="O83" t="s">
        <v>32</v>
      </c>
      <c r="P83" s="66">
        <v>1711</v>
      </c>
      <c r="Q83" s="66">
        <v>51.33</v>
      </c>
      <c r="R83" t="s">
        <v>414</v>
      </c>
      <c r="S83" t="s">
        <v>933</v>
      </c>
      <c r="T83" t="s">
        <v>2182</v>
      </c>
      <c r="U83">
        <v>102</v>
      </c>
    </row>
    <row r="84" spans="1:21">
      <c r="A84">
        <v>1235</v>
      </c>
      <c r="B84">
        <v>21000000386</v>
      </c>
      <c r="C84" t="s">
        <v>366</v>
      </c>
      <c r="D84" t="s">
        <v>2085</v>
      </c>
      <c r="E84" t="s">
        <v>2086</v>
      </c>
      <c r="F84" s="65" t="s">
        <v>373</v>
      </c>
      <c r="G84" t="s">
        <v>542</v>
      </c>
      <c r="H84" t="s">
        <v>614</v>
      </c>
      <c r="I84">
        <v>1</v>
      </c>
      <c r="J84" t="s">
        <v>593</v>
      </c>
      <c r="K84">
        <v>2201002</v>
      </c>
      <c r="L84" t="s">
        <v>2091</v>
      </c>
      <c r="M84" t="s">
        <v>607</v>
      </c>
      <c r="N84">
        <v>200000</v>
      </c>
      <c r="O84" t="s">
        <v>32</v>
      </c>
      <c r="P84" s="66">
        <v>1711</v>
      </c>
      <c r="Q84" s="66">
        <v>51.33</v>
      </c>
      <c r="R84" t="s">
        <v>414</v>
      </c>
      <c r="S84" t="s">
        <v>933</v>
      </c>
      <c r="T84" t="s">
        <v>2183</v>
      </c>
      <c r="U84">
        <v>103</v>
      </c>
    </row>
    <row r="85" spans="1:21">
      <c r="A85">
        <v>1235</v>
      </c>
      <c r="B85">
        <v>21000000418</v>
      </c>
      <c r="C85" t="s">
        <v>366</v>
      </c>
      <c r="D85" t="s">
        <v>2085</v>
      </c>
      <c r="E85" t="s">
        <v>2086</v>
      </c>
      <c r="F85" s="65" t="s">
        <v>373</v>
      </c>
      <c r="G85" t="s">
        <v>542</v>
      </c>
      <c r="H85" t="s">
        <v>614</v>
      </c>
      <c r="I85">
        <v>1</v>
      </c>
      <c r="J85" t="s">
        <v>593</v>
      </c>
      <c r="K85">
        <v>2201002</v>
      </c>
      <c r="L85" t="s">
        <v>2091</v>
      </c>
      <c r="M85" t="s">
        <v>607</v>
      </c>
      <c r="N85">
        <v>200000</v>
      </c>
      <c r="O85" t="s">
        <v>32</v>
      </c>
      <c r="P85" s="66">
        <v>1711</v>
      </c>
      <c r="Q85" s="66">
        <v>51.33</v>
      </c>
      <c r="R85" t="s">
        <v>414</v>
      </c>
      <c r="S85" t="s">
        <v>933</v>
      </c>
      <c r="T85" t="s">
        <v>2184</v>
      </c>
      <c r="U85">
        <v>104</v>
      </c>
    </row>
    <row r="86" spans="1:21">
      <c r="A86">
        <v>1235</v>
      </c>
      <c r="B86">
        <v>21000000419</v>
      </c>
      <c r="C86" t="s">
        <v>366</v>
      </c>
      <c r="D86" t="s">
        <v>2085</v>
      </c>
      <c r="E86" t="s">
        <v>2086</v>
      </c>
      <c r="F86" s="65" t="s">
        <v>373</v>
      </c>
      <c r="G86" t="s">
        <v>542</v>
      </c>
      <c r="H86" t="s">
        <v>614</v>
      </c>
      <c r="I86">
        <v>1</v>
      </c>
      <c r="J86" t="s">
        <v>593</v>
      </c>
      <c r="K86">
        <v>2201002</v>
      </c>
      <c r="L86" t="s">
        <v>2091</v>
      </c>
      <c r="M86" t="s">
        <v>607</v>
      </c>
      <c r="N86">
        <v>200000</v>
      </c>
      <c r="O86" t="s">
        <v>32</v>
      </c>
      <c r="P86" s="66">
        <v>1711</v>
      </c>
      <c r="Q86" s="66">
        <v>51.33</v>
      </c>
      <c r="R86" t="s">
        <v>414</v>
      </c>
      <c r="S86" t="s">
        <v>933</v>
      </c>
      <c r="T86" t="s">
        <v>2185</v>
      </c>
      <c r="U86">
        <v>105</v>
      </c>
    </row>
    <row r="87" spans="1:21">
      <c r="A87">
        <v>1235</v>
      </c>
      <c r="B87">
        <v>21000000435</v>
      </c>
      <c r="C87" t="s">
        <v>366</v>
      </c>
      <c r="D87" t="s">
        <v>2085</v>
      </c>
      <c r="E87" t="s">
        <v>2086</v>
      </c>
      <c r="F87" s="65" t="s">
        <v>373</v>
      </c>
      <c r="G87" t="s">
        <v>542</v>
      </c>
      <c r="H87" t="s">
        <v>614</v>
      </c>
      <c r="I87">
        <v>1</v>
      </c>
      <c r="J87" t="s">
        <v>593</v>
      </c>
      <c r="K87">
        <v>2201002</v>
      </c>
      <c r="L87" t="s">
        <v>2091</v>
      </c>
      <c r="M87" t="s">
        <v>607</v>
      </c>
      <c r="N87">
        <v>200000</v>
      </c>
      <c r="O87" t="s">
        <v>32</v>
      </c>
      <c r="P87" s="66">
        <v>1711</v>
      </c>
      <c r="Q87" s="66">
        <v>51.33</v>
      </c>
      <c r="R87" t="s">
        <v>414</v>
      </c>
      <c r="S87" t="s">
        <v>552</v>
      </c>
      <c r="T87" t="s">
        <v>2186</v>
      </c>
      <c r="U87">
        <v>106</v>
      </c>
    </row>
    <row r="88" spans="1:21">
      <c r="A88">
        <v>1235</v>
      </c>
      <c r="B88">
        <v>34000000649</v>
      </c>
      <c r="C88" t="s">
        <v>955</v>
      </c>
      <c r="D88" t="s">
        <v>2079</v>
      </c>
      <c r="E88" t="s">
        <v>2080</v>
      </c>
      <c r="F88" s="65" t="s">
        <v>1402</v>
      </c>
      <c r="G88" t="s">
        <v>542</v>
      </c>
      <c r="H88" t="s">
        <v>614</v>
      </c>
      <c r="I88">
        <v>1</v>
      </c>
      <c r="J88" t="s">
        <v>593</v>
      </c>
      <c r="K88">
        <v>3020501</v>
      </c>
      <c r="L88" t="s">
        <v>1299</v>
      </c>
      <c r="M88" t="s">
        <v>433</v>
      </c>
      <c r="N88">
        <v>304000</v>
      </c>
      <c r="O88" t="s">
        <v>1255</v>
      </c>
      <c r="P88" s="66">
        <v>16260.68</v>
      </c>
      <c r="Q88" s="66">
        <v>2243.29</v>
      </c>
      <c r="R88" t="s">
        <v>414</v>
      </c>
      <c r="S88" t="s">
        <v>546</v>
      </c>
      <c r="T88" t="s">
        <v>2187</v>
      </c>
      <c r="U88">
        <v>107</v>
      </c>
    </row>
    <row r="89" spans="1:21">
      <c r="A89">
        <v>1235</v>
      </c>
      <c r="B89">
        <v>34000000601</v>
      </c>
      <c r="C89" t="s">
        <v>1290</v>
      </c>
      <c r="D89" t="s">
        <v>2079</v>
      </c>
      <c r="E89" t="s">
        <v>2080</v>
      </c>
      <c r="F89" s="65" t="s">
        <v>1295</v>
      </c>
      <c r="G89" t="s">
        <v>542</v>
      </c>
      <c r="H89" t="s">
        <v>1170</v>
      </c>
      <c r="I89">
        <v>1</v>
      </c>
      <c r="J89" t="s">
        <v>411</v>
      </c>
      <c r="K89">
        <v>302020106</v>
      </c>
      <c r="L89" t="s">
        <v>1290</v>
      </c>
      <c r="M89" t="s">
        <v>1400</v>
      </c>
      <c r="N89">
        <v>304000</v>
      </c>
      <c r="O89" t="s">
        <v>1255</v>
      </c>
      <c r="P89" s="66">
        <v>48717.95</v>
      </c>
      <c r="Q89" s="66">
        <v>1461.54</v>
      </c>
      <c r="R89" t="s">
        <v>414</v>
      </c>
      <c r="S89" t="s">
        <v>545</v>
      </c>
      <c r="T89" t="s">
        <v>2188</v>
      </c>
      <c r="U89">
        <v>108</v>
      </c>
    </row>
    <row r="90" spans="1:21">
      <c r="A90">
        <v>1235</v>
      </c>
      <c r="B90">
        <v>34000000647</v>
      </c>
      <c r="C90" t="s">
        <v>704</v>
      </c>
      <c r="D90" t="s">
        <v>2079</v>
      </c>
      <c r="E90" t="s">
        <v>2080</v>
      </c>
      <c r="F90" s="65" t="s">
        <v>1401</v>
      </c>
      <c r="G90" t="s">
        <v>542</v>
      </c>
      <c r="H90" t="s">
        <v>610</v>
      </c>
      <c r="I90">
        <v>1</v>
      </c>
      <c r="J90" t="s">
        <v>593</v>
      </c>
      <c r="K90">
        <v>3020503</v>
      </c>
      <c r="L90" t="s">
        <v>2082</v>
      </c>
      <c r="M90" t="s">
        <v>433</v>
      </c>
      <c r="N90">
        <v>304000</v>
      </c>
      <c r="O90" t="s">
        <v>1255</v>
      </c>
      <c r="P90" s="66">
        <v>23504.27</v>
      </c>
      <c r="Q90" s="66">
        <v>2862.74</v>
      </c>
      <c r="R90" t="s">
        <v>414</v>
      </c>
      <c r="S90" t="s">
        <v>546</v>
      </c>
      <c r="T90" t="s">
        <v>2189</v>
      </c>
      <c r="U90">
        <v>109</v>
      </c>
    </row>
    <row r="91" spans="1:21">
      <c r="A91">
        <v>1235</v>
      </c>
      <c r="B91">
        <v>34000000630</v>
      </c>
      <c r="C91" t="s">
        <v>704</v>
      </c>
      <c r="D91" t="s">
        <v>2079</v>
      </c>
      <c r="E91" t="s">
        <v>2080</v>
      </c>
      <c r="F91" s="65" t="s">
        <v>1367</v>
      </c>
      <c r="G91" t="s">
        <v>542</v>
      </c>
      <c r="H91" t="s">
        <v>1388</v>
      </c>
      <c r="I91">
        <v>1</v>
      </c>
      <c r="J91" t="s">
        <v>593</v>
      </c>
      <c r="K91">
        <v>3020503</v>
      </c>
      <c r="L91" t="s">
        <v>2082</v>
      </c>
      <c r="M91" t="s">
        <v>433</v>
      </c>
      <c r="N91">
        <v>304000</v>
      </c>
      <c r="O91" t="s">
        <v>1255</v>
      </c>
      <c r="P91" s="66">
        <v>18632.48</v>
      </c>
      <c r="Q91" s="66">
        <v>1742.22</v>
      </c>
      <c r="R91" t="s">
        <v>414</v>
      </c>
      <c r="S91" t="s">
        <v>544</v>
      </c>
      <c r="T91" t="s">
        <v>2190</v>
      </c>
      <c r="U91">
        <v>110</v>
      </c>
    </row>
    <row r="92" spans="1:21">
      <c r="A92">
        <v>1235</v>
      </c>
      <c r="B92">
        <v>36000000001</v>
      </c>
      <c r="C92" t="s">
        <v>1884</v>
      </c>
      <c r="D92" t="s">
        <v>2085</v>
      </c>
      <c r="E92" t="s">
        <v>2086</v>
      </c>
      <c r="F92" s="65" t="s">
        <v>1885</v>
      </c>
      <c r="G92" t="s">
        <v>542</v>
      </c>
      <c r="H92" t="s">
        <v>1886</v>
      </c>
      <c r="I92">
        <v>1</v>
      </c>
      <c r="J92" t="s">
        <v>593</v>
      </c>
      <c r="K92">
        <v>31101</v>
      </c>
      <c r="L92" t="s">
        <v>1884</v>
      </c>
      <c r="M92" t="s">
        <v>433</v>
      </c>
      <c r="N92">
        <v>306000</v>
      </c>
      <c r="O92" t="s">
        <v>1887</v>
      </c>
      <c r="P92" s="66">
        <v>24100</v>
      </c>
      <c r="Q92" s="66">
        <v>723</v>
      </c>
      <c r="R92" t="s">
        <v>414</v>
      </c>
      <c r="S92" t="s">
        <v>548</v>
      </c>
      <c r="T92" t="s">
        <v>2191</v>
      </c>
      <c r="U92">
        <v>111</v>
      </c>
    </row>
    <row r="93" spans="1:21">
      <c r="A93">
        <v>1235</v>
      </c>
      <c r="B93">
        <v>34000000530</v>
      </c>
      <c r="C93" t="s">
        <v>704</v>
      </c>
      <c r="D93" t="s">
        <v>2079</v>
      </c>
      <c r="E93" t="s">
        <v>2080</v>
      </c>
      <c r="F93" s="65" t="s">
        <v>1371</v>
      </c>
      <c r="G93" t="s">
        <v>542</v>
      </c>
      <c r="H93" t="s">
        <v>1370</v>
      </c>
      <c r="I93">
        <v>1</v>
      </c>
      <c r="J93" t="s">
        <v>593</v>
      </c>
      <c r="K93">
        <v>3020503</v>
      </c>
      <c r="L93" t="s">
        <v>2082</v>
      </c>
      <c r="M93" t="s">
        <v>433</v>
      </c>
      <c r="N93">
        <v>304000</v>
      </c>
      <c r="O93" t="s">
        <v>1255</v>
      </c>
      <c r="P93" s="66">
        <v>13675.21</v>
      </c>
      <c r="Q93" s="66">
        <v>670.74</v>
      </c>
      <c r="R93" t="s">
        <v>414</v>
      </c>
      <c r="S93" t="s">
        <v>546</v>
      </c>
      <c r="T93" t="s">
        <v>2192</v>
      </c>
      <c r="U93">
        <v>112</v>
      </c>
    </row>
    <row r="94" spans="1:21">
      <c r="A94">
        <v>1235</v>
      </c>
      <c r="B94">
        <v>34000000588</v>
      </c>
      <c r="C94" t="s">
        <v>704</v>
      </c>
      <c r="D94" t="s">
        <v>2079</v>
      </c>
      <c r="E94" t="s">
        <v>2080</v>
      </c>
      <c r="F94" s="65" t="s">
        <v>1371</v>
      </c>
      <c r="G94" t="s">
        <v>542</v>
      </c>
      <c r="H94" t="s">
        <v>1370</v>
      </c>
      <c r="I94">
        <v>1</v>
      </c>
      <c r="J94" t="s">
        <v>593</v>
      </c>
      <c r="K94">
        <v>3020503</v>
      </c>
      <c r="L94" t="s">
        <v>2082</v>
      </c>
      <c r="M94" t="s">
        <v>433</v>
      </c>
      <c r="N94">
        <v>304000</v>
      </c>
      <c r="O94" t="s">
        <v>1255</v>
      </c>
      <c r="P94" s="66">
        <v>13675.22</v>
      </c>
      <c r="Q94" s="66">
        <v>670.75</v>
      </c>
      <c r="R94" t="s">
        <v>414</v>
      </c>
      <c r="S94" t="s">
        <v>545</v>
      </c>
      <c r="T94" t="s">
        <v>2193</v>
      </c>
      <c r="U94">
        <v>113</v>
      </c>
    </row>
    <row r="95" spans="1:21">
      <c r="A95">
        <v>1235</v>
      </c>
      <c r="B95">
        <v>34000000629</v>
      </c>
      <c r="C95" t="s">
        <v>704</v>
      </c>
      <c r="D95" t="s">
        <v>2079</v>
      </c>
      <c r="E95" t="s">
        <v>2080</v>
      </c>
      <c r="F95" s="65" t="s">
        <v>1367</v>
      </c>
      <c r="G95" t="s">
        <v>542</v>
      </c>
      <c r="H95" t="s">
        <v>1370</v>
      </c>
      <c r="I95">
        <v>1</v>
      </c>
      <c r="J95" t="s">
        <v>593</v>
      </c>
      <c r="K95">
        <v>30203010205</v>
      </c>
      <c r="L95" t="s">
        <v>1377</v>
      </c>
      <c r="M95" t="s">
        <v>433</v>
      </c>
      <c r="N95">
        <v>304000</v>
      </c>
      <c r="O95" t="s">
        <v>1255</v>
      </c>
      <c r="P95" s="66">
        <v>18632.48</v>
      </c>
      <c r="Q95" s="66">
        <v>913.81</v>
      </c>
      <c r="R95" t="s">
        <v>414</v>
      </c>
      <c r="S95" t="s">
        <v>544</v>
      </c>
      <c r="T95" t="s">
        <v>2194</v>
      </c>
      <c r="U95">
        <v>114</v>
      </c>
    </row>
    <row r="96" spans="1:21">
      <c r="A96">
        <v>1235</v>
      </c>
      <c r="B96">
        <v>34000000686</v>
      </c>
      <c r="C96" t="s">
        <v>704</v>
      </c>
      <c r="D96" t="s">
        <v>2079</v>
      </c>
      <c r="E96" t="s">
        <v>2080</v>
      </c>
      <c r="F96" s="65" t="s">
        <v>1367</v>
      </c>
      <c r="G96" t="s">
        <v>542</v>
      </c>
      <c r="H96" t="s">
        <v>1370</v>
      </c>
      <c r="I96">
        <v>1</v>
      </c>
      <c r="J96" t="s">
        <v>593</v>
      </c>
      <c r="K96">
        <v>302022101</v>
      </c>
      <c r="L96" t="s">
        <v>2195</v>
      </c>
      <c r="M96" t="s">
        <v>433</v>
      </c>
      <c r="N96">
        <v>304000</v>
      </c>
      <c r="O96" t="s">
        <v>1255</v>
      </c>
      <c r="P96" s="66">
        <v>18632.48</v>
      </c>
      <c r="Q96" s="66">
        <v>913.81</v>
      </c>
      <c r="R96" t="s">
        <v>414</v>
      </c>
      <c r="S96" t="s">
        <v>544</v>
      </c>
      <c r="T96" t="s">
        <v>2196</v>
      </c>
      <c r="U96">
        <v>115</v>
      </c>
    </row>
    <row r="97" spans="1:21">
      <c r="A97">
        <v>1235</v>
      </c>
      <c r="B97">
        <v>34000000490</v>
      </c>
      <c r="C97" t="s">
        <v>1256</v>
      </c>
      <c r="D97" t="s">
        <v>2079</v>
      </c>
      <c r="E97" t="s">
        <v>2080</v>
      </c>
      <c r="F97" s="65" t="s">
        <v>1369</v>
      </c>
      <c r="G97" t="s">
        <v>542</v>
      </c>
      <c r="H97" t="s">
        <v>1368</v>
      </c>
      <c r="I97">
        <v>1</v>
      </c>
      <c r="J97" t="s">
        <v>593</v>
      </c>
      <c r="K97">
        <v>302030121</v>
      </c>
      <c r="L97" t="s">
        <v>2098</v>
      </c>
      <c r="M97" t="s">
        <v>433</v>
      </c>
      <c r="N97">
        <v>304000</v>
      </c>
      <c r="O97" t="s">
        <v>1255</v>
      </c>
      <c r="P97" s="66">
        <v>12820.51</v>
      </c>
      <c r="Q97" s="66">
        <v>384.62</v>
      </c>
      <c r="R97" t="s">
        <v>414</v>
      </c>
      <c r="S97" t="s">
        <v>543</v>
      </c>
      <c r="T97" t="s">
        <v>2197</v>
      </c>
      <c r="U97">
        <v>116</v>
      </c>
    </row>
    <row r="98" spans="1:21">
      <c r="A98">
        <v>1235</v>
      </c>
      <c r="B98">
        <v>34000000691</v>
      </c>
      <c r="C98" t="s">
        <v>1256</v>
      </c>
      <c r="D98" t="s">
        <v>2079</v>
      </c>
      <c r="E98" t="s">
        <v>2080</v>
      </c>
      <c r="F98" s="65" t="s">
        <v>1367</v>
      </c>
      <c r="G98" t="s">
        <v>542</v>
      </c>
      <c r="H98" t="s">
        <v>1368</v>
      </c>
      <c r="I98">
        <v>1</v>
      </c>
      <c r="J98" t="s">
        <v>593</v>
      </c>
      <c r="K98">
        <v>3020503</v>
      </c>
      <c r="L98" t="s">
        <v>2082</v>
      </c>
      <c r="M98" t="s">
        <v>433</v>
      </c>
      <c r="N98">
        <v>304000</v>
      </c>
      <c r="O98" t="s">
        <v>1255</v>
      </c>
      <c r="P98" s="66">
        <v>18632.48</v>
      </c>
      <c r="Q98" s="66">
        <v>558.97</v>
      </c>
      <c r="R98" t="s">
        <v>414</v>
      </c>
      <c r="S98" t="s">
        <v>544</v>
      </c>
      <c r="T98" t="s">
        <v>2198</v>
      </c>
      <c r="U98">
        <v>117</v>
      </c>
    </row>
    <row r="99" spans="1:21">
      <c r="A99">
        <v>1235</v>
      </c>
      <c r="B99">
        <v>34000000734</v>
      </c>
      <c r="C99" t="s">
        <v>704</v>
      </c>
      <c r="D99" t="s">
        <v>2079</v>
      </c>
      <c r="E99" t="s">
        <v>2080</v>
      </c>
      <c r="F99" s="65" t="s">
        <v>1362</v>
      </c>
      <c r="G99" t="s">
        <v>542</v>
      </c>
      <c r="H99" t="s">
        <v>1363</v>
      </c>
      <c r="I99">
        <v>1</v>
      </c>
      <c r="J99" t="s">
        <v>593</v>
      </c>
      <c r="K99">
        <v>3020501</v>
      </c>
      <c r="L99" t="s">
        <v>1299</v>
      </c>
      <c r="M99" t="s">
        <v>433</v>
      </c>
      <c r="N99">
        <v>304000</v>
      </c>
      <c r="O99" t="s">
        <v>1255</v>
      </c>
      <c r="P99" s="66">
        <v>34200</v>
      </c>
      <c r="Q99" s="66">
        <v>1026</v>
      </c>
      <c r="R99" t="s">
        <v>414</v>
      </c>
      <c r="S99" t="s">
        <v>543</v>
      </c>
      <c r="T99" t="s">
        <v>2199</v>
      </c>
      <c r="U99">
        <v>118</v>
      </c>
    </row>
    <row r="100" spans="1:21">
      <c r="A100">
        <v>1235</v>
      </c>
      <c r="B100">
        <v>34000000735</v>
      </c>
      <c r="C100" t="s">
        <v>252</v>
      </c>
      <c r="D100" t="s">
        <v>2079</v>
      </c>
      <c r="E100" t="s">
        <v>2080</v>
      </c>
      <c r="F100" s="65" t="s">
        <v>1364</v>
      </c>
      <c r="G100" t="s">
        <v>542</v>
      </c>
      <c r="H100" t="s">
        <v>1363</v>
      </c>
      <c r="I100">
        <v>1</v>
      </c>
      <c r="J100" t="s">
        <v>593</v>
      </c>
      <c r="K100">
        <v>30203010205</v>
      </c>
      <c r="L100" t="s">
        <v>1377</v>
      </c>
      <c r="M100" t="s">
        <v>433</v>
      </c>
      <c r="N100">
        <v>304000</v>
      </c>
      <c r="O100" t="s">
        <v>1255</v>
      </c>
      <c r="P100" s="66">
        <v>20800</v>
      </c>
      <c r="Q100" s="66">
        <v>624</v>
      </c>
      <c r="R100" t="s">
        <v>414</v>
      </c>
      <c r="S100" t="s">
        <v>545</v>
      </c>
      <c r="T100" t="s">
        <v>2200</v>
      </c>
      <c r="U100">
        <v>119</v>
      </c>
    </row>
    <row r="101" spans="1:21">
      <c r="A101">
        <v>1235</v>
      </c>
      <c r="B101">
        <v>34000000623</v>
      </c>
      <c r="C101" t="s">
        <v>1256</v>
      </c>
      <c r="D101" t="s">
        <v>2079</v>
      </c>
      <c r="E101" t="s">
        <v>2080</v>
      </c>
      <c r="F101" s="65" t="s">
        <v>1259</v>
      </c>
      <c r="G101" t="s">
        <v>542</v>
      </c>
      <c r="H101" t="s">
        <v>1260</v>
      </c>
      <c r="I101">
        <v>1</v>
      </c>
      <c r="J101" t="s">
        <v>593</v>
      </c>
      <c r="K101">
        <v>3020503</v>
      </c>
      <c r="L101" t="s">
        <v>2082</v>
      </c>
      <c r="M101" t="s">
        <v>433</v>
      </c>
      <c r="N101">
        <v>304000</v>
      </c>
      <c r="O101" t="s">
        <v>1255</v>
      </c>
      <c r="P101" s="66">
        <v>16923.08</v>
      </c>
      <c r="Q101" s="66">
        <v>507.69</v>
      </c>
      <c r="R101" t="s">
        <v>414</v>
      </c>
      <c r="S101" t="s">
        <v>544</v>
      </c>
      <c r="T101" t="s">
        <v>2201</v>
      </c>
      <c r="U101">
        <v>120</v>
      </c>
    </row>
    <row r="102" spans="1:21">
      <c r="A102">
        <v>1235</v>
      </c>
      <c r="B102">
        <v>34000000575</v>
      </c>
      <c r="C102" t="s">
        <v>1262</v>
      </c>
      <c r="D102" t="s">
        <v>2079</v>
      </c>
      <c r="E102" t="s">
        <v>2080</v>
      </c>
      <c r="F102" s="65" t="s">
        <v>1267</v>
      </c>
      <c r="G102" t="s">
        <v>542</v>
      </c>
      <c r="H102" t="s">
        <v>1268</v>
      </c>
      <c r="I102">
        <v>1</v>
      </c>
      <c r="J102" t="s">
        <v>411</v>
      </c>
      <c r="K102">
        <v>302020108</v>
      </c>
      <c r="L102" t="s">
        <v>2123</v>
      </c>
      <c r="M102" t="s">
        <v>1269</v>
      </c>
      <c r="N102">
        <v>304000</v>
      </c>
      <c r="O102" t="s">
        <v>1255</v>
      </c>
      <c r="P102" s="66">
        <v>60000</v>
      </c>
      <c r="Q102" s="66">
        <v>1800</v>
      </c>
      <c r="R102" t="s">
        <v>414</v>
      </c>
      <c r="S102" t="s">
        <v>544</v>
      </c>
      <c r="T102" t="s">
        <v>2202</v>
      </c>
      <c r="U102">
        <v>121</v>
      </c>
    </row>
    <row r="103" spans="1:21">
      <c r="A103">
        <v>1235</v>
      </c>
      <c r="B103">
        <v>34000000668</v>
      </c>
      <c r="C103" t="s">
        <v>1262</v>
      </c>
      <c r="D103" t="s">
        <v>2079</v>
      </c>
      <c r="E103" t="s">
        <v>2080</v>
      </c>
      <c r="F103" s="65" t="s">
        <v>1265</v>
      </c>
      <c r="G103" t="s">
        <v>542</v>
      </c>
      <c r="H103" t="s">
        <v>1266</v>
      </c>
      <c r="I103">
        <v>1</v>
      </c>
      <c r="J103" t="s">
        <v>411</v>
      </c>
      <c r="K103">
        <v>302020108</v>
      </c>
      <c r="L103" t="s">
        <v>2123</v>
      </c>
      <c r="M103" t="s">
        <v>1254</v>
      </c>
      <c r="N103">
        <v>304000</v>
      </c>
      <c r="O103" t="s">
        <v>1255</v>
      </c>
      <c r="P103" s="66">
        <v>100422</v>
      </c>
      <c r="Q103" s="66">
        <v>3012.66</v>
      </c>
      <c r="R103" t="s">
        <v>414</v>
      </c>
      <c r="S103" t="s">
        <v>543</v>
      </c>
      <c r="T103" t="s">
        <v>2203</v>
      </c>
      <c r="U103">
        <v>122</v>
      </c>
    </row>
    <row r="104" spans="1:21">
      <c r="A104">
        <v>1235</v>
      </c>
      <c r="B104">
        <v>34000000638</v>
      </c>
      <c r="C104" t="s">
        <v>1320</v>
      </c>
      <c r="D104" t="s">
        <v>2079</v>
      </c>
      <c r="E104" t="s">
        <v>2080</v>
      </c>
      <c r="F104" s="65" t="s">
        <v>1321</v>
      </c>
      <c r="G104" t="s">
        <v>542</v>
      </c>
      <c r="H104" t="s">
        <v>1322</v>
      </c>
      <c r="I104">
        <v>1</v>
      </c>
      <c r="J104" t="s">
        <v>593</v>
      </c>
      <c r="K104">
        <v>3020503</v>
      </c>
      <c r="L104" t="s">
        <v>2082</v>
      </c>
      <c r="M104" t="s">
        <v>433</v>
      </c>
      <c r="N104">
        <v>304000</v>
      </c>
      <c r="O104" t="s">
        <v>1255</v>
      </c>
      <c r="P104" s="66">
        <v>191623.93</v>
      </c>
      <c r="Q104" s="66">
        <v>5748.72</v>
      </c>
      <c r="R104" t="s">
        <v>414</v>
      </c>
      <c r="S104" t="s">
        <v>543</v>
      </c>
      <c r="T104" t="s">
        <v>2204</v>
      </c>
      <c r="U104">
        <v>123</v>
      </c>
    </row>
    <row r="105" spans="1:21">
      <c r="A105">
        <v>1235</v>
      </c>
      <c r="B105">
        <v>21000000365</v>
      </c>
      <c r="C105" t="s">
        <v>597</v>
      </c>
      <c r="D105" t="s">
        <v>2085</v>
      </c>
      <c r="E105" t="s">
        <v>2086</v>
      </c>
      <c r="F105" s="65" t="s">
        <v>598</v>
      </c>
      <c r="G105" t="s">
        <v>542</v>
      </c>
      <c r="H105" t="s">
        <v>599</v>
      </c>
      <c r="I105">
        <v>1</v>
      </c>
      <c r="J105" t="s">
        <v>593</v>
      </c>
      <c r="K105">
        <v>2400602</v>
      </c>
      <c r="L105" t="s">
        <v>2205</v>
      </c>
      <c r="M105" t="s">
        <v>433</v>
      </c>
      <c r="N105">
        <v>200000</v>
      </c>
      <c r="O105" t="s">
        <v>32</v>
      </c>
      <c r="P105" s="66">
        <v>40068.38</v>
      </c>
      <c r="Q105" s="66">
        <v>1202.05</v>
      </c>
      <c r="R105" t="s">
        <v>414</v>
      </c>
      <c r="S105" t="s">
        <v>544</v>
      </c>
      <c r="T105" t="s">
        <v>2206</v>
      </c>
      <c r="U105">
        <v>124</v>
      </c>
    </row>
    <row r="106" spans="1:21">
      <c r="A106">
        <v>1235</v>
      </c>
      <c r="B106">
        <v>34000000516</v>
      </c>
      <c r="C106" t="s">
        <v>1262</v>
      </c>
      <c r="D106" t="s">
        <v>2079</v>
      </c>
      <c r="E106" t="s">
        <v>2080</v>
      </c>
      <c r="G106" t="s">
        <v>542</v>
      </c>
      <c r="H106" t="s">
        <v>1264</v>
      </c>
      <c r="I106">
        <v>1</v>
      </c>
      <c r="J106" t="s">
        <v>411</v>
      </c>
      <c r="K106">
        <v>302020108</v>
      </c>
      <c r="L106" t="s">
        <v>2123</v>
      </c>
      <c r="M106" t="s">
        <v>433</v>
      </c>
      <c r="N106">
        <v>304000</v>
      </c>
      <c r="O106" t="s">
        <v>1255</v>
      </c>
      <c r="P106" s="66">
        <v>239025.48</v>
      </c>
      <c r="Q106" s="66">
        <v>27539.8</v>
      </c>
      <c r="R106" t="s">
        <v>414</v>
      </c>
      <c r="S106" t="s">
        <v>546</v>
      </c>
      <c r="T106" t="s">
        <v>2207</v>
      </c>
      <c r="U106">
        <v>125</v>
      </c>
    </row>
    <row r="107" spans="1:21">
      <c r="A107">
        <v>1235</v>
      </c>
      <c r="B107">
        <v>34000000528</v>
      </c>
      <c r="C107" t="s">
        <v>1290</v>
      </c>
      <c r="D107" t="s">
        <v>2079</v>
      </c>
      <c r="E107" t="s">
        <v>2080</v>
      </c>
      <c r="F107" s="65" t="s">
        <v>1291</v>
      </c>
      <c r="G107" t="s">
        <v>542</v>
      </c>
      <c r="H107" t="s">
        <v>1293</v>
      </c>
      <c r="I107">
        <v>1</v>
      </c>
      <c r="J107" t="s">
        <v>593</v>
      </c>
      <c r="K107">
        <v>302020106</v>
      </c>
      <c r="L107" t="s">
        <v>1290</v>
      </c>
      <c r="M107" t="s">
        <v>1294</v>
      </c>
      <c r="N107">
        <v>304000</v>
      </c>
      <c r="O107" t="s">
        <v>1255</v>
      </c>
      <c r="P107" s="66">
        <v>8547.01</v>
      </c>
      <c r="Q107" s="66">
        <v>256.41</v>
      </c>
      <c r="R107" t="s">
        <v>414</v>
      </c>
      <c r="S107" t="s">
        <v>546</v>
      </c>
      <c r="T107" t="s">
        <v>2208</v>
      </c>
      <c r="U107">
        <v>126</v>
      </c>
    </row>
    <row r="108" spans="1:21">
      <c r="A108">
        <v>1235</v>
      </c>
      <c r="B108">
        <v>34000000539</v>
      </c>
      <c r="C108" t="s">
        <v>1274</v>
      </c>
      <c r="D108" t="s">
        <v>2079</v>
      </c>
      <c r="E108" t="s">
        <v>2080</v>
      </c>
      <c r="F108" s="65" t="s">
        <v>1281</v>
      </c>
      <c r="G108" t="s">
        <v>542</v>
      </c>
      <c r="H108" t="s">
        <v>1131</v>
      </c>
      <c r="I108">
        <v>1</v>
      </c>
      <c r="J108" t="s">
        <v>411</v>
      </c>
      <c r="K108">
        <v>3020507</v>
      </c>
      <c r="L108" t="s">
        <v>2157</v>
      </c>
      <c r="M108" t="s">
        <v>433</v>
      </c>
      <c r="N108">
        <v>304000</v>
      </c>
      <c r="O108" t="s">
        <v>1255</v>
      </c>
      <c r="P108" s="66">
        <v>64957.27</v>
      </c>
      <c r="Q108" s="66">
        <v>1948.72</v>
      </c>
      <c r="R108" t="s">
        <v>414</v>
      </c>
      <c r="S108" t="s">
        <v>548</v>
      </c>
      <c r="T108" t="s">
        <v>2209</v>
      </c>
      <c r="U108">
        <v>127</v>
      </c>
    </row>
    <row r="109" spans="1:21">
      <c r="A109">
        <v>1235</v>
      </c>
      <c r="B109">
        <v>34000000553</v>
      </c>
      <c r="C109" t="s">
        <v>1299</v>
      </c>
      <c r="D109" t="s">
        <v>2079</v>
      </c>
      <c r="E109" t="s">
        <v>2080</v>
      </c>
      <c r="F109" s="65" t="s">
        <v>1316</v>
      </c>
      <c r="G109" t="s">
        <v>542</v>
      </c>
      <c r="H109" t="s">
        <v>431</v>
      </c>
      <c r="I109">
        <v>1</v>
      </c>
      <c r="J109" t="s">
        <v>593</v>
      </c>
      <c r="K109">
        <v>3020501</v>
      </c>
      <c r="L109" t="s">
        <v>1299</v>
      </c>
      <c r="M109" t="s">
        <v>433</v>
      </c>
      <c r="N109">
        <v>304000</v>
      </c>
      <c r="O109" t="s">
        <v>1255</v>
      </c>
      <c r="P109" s="66">
        <v>80629.3</v>
      </c>
      <c r="Q109" s="66">
        <v>2418.88</v>
      </c>
      <c r="R109" t="s">
        <v>414</v>
      </c>
      <c r="S109" t="s">
        <v>549</v>
      </c>
      <c r="T109" t="s">
        <v>2210</v>
      </c>
      <c r="U109">
        <v>128</v>
      </c>
    </row>
    <row r="110" spans="1:21">
      <c r="A110">
        <v>1235</v>
      </c>
      <c r="B110">
        <v>34000000633</v>
      </c>
      <c r="C110" t="s">
        <v>1320</v>
      </c>
      <c r="D110" t="s">
        <v>2079</v>
      </c>
      <c r="E110" t="s">
        <v>2080</v>
      </c>
      <c r="F110" s="65" t="s">
        <v>1323</v>
      </c>
      <c r="G110" t="s">
        <v>542</v>
      </c>
      <c r="H110" t="s">
        <v>1282</v>
      </c>
      <c r="I110">
        <v>1</v>
      </c>
      <c r="J110" t="s">
        <v>593</v>
      </c>
      <c r="K110">
        <v>3020503</v>
      </c>
      <c r="L110" t="s">
        <v>2082</v>
      </c>
      <c r="M110" t="s">
        <v>433</v>
      </c>
      <c r="N110">
        <v>304000</v>
      </c>
      <c r="O110" t="s">
        <v>1255</v>
      </c>
      <c r="P110" s="66">
        <v>130769.23</v>
      </c>
      <c r="Q110" s="66">
        <v>3923.08</v>
      </c>
      <c r="R110" t="s">
        <v>414</v>
      </c>
      <c r="S110" t="s">
        <v>544</v>
      </c>
      <c r="T110" t="s">
        <v>2211</v>
      </c>
      <c r="U110">
        <v>129</v>
      </c>
    </row>
    <row r="111" spans="1:21">
      <c r="A111">
        <v>1235</v>
      </c>
      <c r="B111">
        <v>21000000393</v>
      </c>
      <c r="C111" t="s">
        <v>596</v>
      </c>
      <c r="D111" t="s">
        <v>2085</v>
      </c>
      <c r="E111" t="s">
        <v>2086</v>
      </c>
      <c r="G111" t="s">
        <v>542</v>
      </c>
      <c r="H111" t="s">
        <v>592</v>
      </c>
      <c r="I111">
        <v>1</v>
      </c>
      <c r="J111" t="s">
        <v>472</v>
      </c>
      <c r="K111">
        <v>23107</v>
      </c>
      <c r="L111" t="s">
        <v>2212</v>
      </c>
      <c r="M111" t="s">
        <v>433</v>
      </c>
      <c r="N111">
        <v>200000</v>
      </c>
      <c r="O111" t="s">
        <v>32</v>
      </c>
      <c r="P111" s="66">
        <v>3650</v>
      </c>
      <c r="Q111" s="66">
        <v>109.5</v>
      </c>
      <c r="R111" t="s">
        <v>414</v>
      </c>
      <c r="S111" t="s">
        <v>548</v>
      </c>
      <c r="T111" t="s">
        <v>2213</v>
      </c>
      <c r="U111">
        <v>130</v>
      </c>
    </row>
    <row r="112" spans="1:21">
      <c r="A112">
        <v>1235</v>
      </c>
      <c r="B112">
        <v>21000000394</v>
      </c>
      <c r="C112" t="s">
        <v>590</v>
      </c>
      <c r="D112" t="s">
        <v>2085</v>
      </c>
      <c r="E112" t="s">
        <v>2086</v>
      </c>
      <c r="F112" s="65" t="s">
        <v>591</v>
      </c>
      <c r="G112" t="s">
        <v>542</v>
      </c>
      <c r="H112" t="s">
        <v>592</v>
      </c>
      <c r="I112">
        <v>1</v>
      </c>
      <c r="J112" t="s">
        <v>593</v>
      </c>
      <c r="K112">
        <v>210090801</v>
      </c>
      <c r="L112" t="s">
        <v>2214</v>
      </c>
      <c r="M112" t="s">
        <v>433</v>
      </c>
      <c r="N112">
        <v>200000</v>
      </c>
      <c r="O112" t="s">
        <v>32</v>
      </c>
      <c r="P112" s="66">
        <v>40000</v>
      </c>
      <c r="Q112" s="66">
        <v>1200</v>
      </c>
      <c r="R112" t="s">
        <v>414</v>
      </c>
      <c r="S112" t="s">
        <v>544</v>
      </c>
      <c r="T112" t="s">
        <v>2215</v>
      </c>
      <c r="U112">
        <v>131</v>
      </c>
    </row>
    <row r="113" spans="1:21">
      <c r="A113">
        <v>1235</v>
      </c>
      <c r="B113">
        <v>34000000565</v>
      </c>
      <c r="C113" t="s">
        <v>252</v>
      </c>
      <c r="D113" t="s">
        <v>2079</v>
      </c>
      <c r="E113" t="s">
        <v>2080</v>
      </c>
      <c r="F113" s="65" t="s">
        <v>1338</v>
      </c>
      <c r="G113" t="s">
        <v>542</v>
      </c>
      <c r="H113" t="s">
        <v>1339</v>
      </c>
      <c r="I113">
        <v>1</v>
      </c>
      <c r="J113" t="s">
        <v>593</v>
      </c>
      <c r="K113">
        <v>3020503</v>
      </c>
      <c r="L113" t="s">
        <v>2082</v>
      </c>
      <c r="M113" t="s">
        <v>433</v>
      </c>
      <c r="N113">
        <v>304000</v>
      </c>
      <c r="O113" t="s">
        <v>1255</v>
      </c>
      <c r="P113" s="66">
        <v>7873.8</v>
      </c>
      <c r="Q113" s="66">
        <v>236.21</v>
      </c>
      <c r="R113" t="s">
        <v>414</v>
      </c>
      <c r="S113" t="s">
        <v>544</v>
      </c>
      <c r="T113" t="s">
        <v>2216</v>
      </c>
      <c r="U113">
        <v>132</v>
      </c>
    </row>
    <row r="114" spans="1:21">
      <c r="A114">
        <v>1235</v>
      </c>
      <c r="B114">
        <v>34000000610</v>
      </c>
      <c r="C114" t="s">
        <v>252</v>
      </c>
      <c r="D114" t="s">
        <v>2079</v>
      </c>
      <c r="E114" t="s">
        <v>2080</v>
      </c>
      <c r="F114" s="65" t="s">
        <v>1341</v>
      </c>
      <c r="G114" t="s">
        <v>542</v>
      </c>
      <c r="H114" t="s">
        <v>1339</v>
      </c>
      <c r="I114">
        <v>1</v>
      </c>
      <c r="J114" t="s">
        <v>593</v>
      </c>
      <c r="K114">
        <v>3020503</v>
      </c>
      <c r="L114" t="s">
        <v>2082</v>
      </c>
      <c r="M114" t="s">
        <v>433</v>
      </c>
      <c r="N114">
        <v>304000</v>
      </c>
      <c r="O114" t="s">
        <v>1255</v>
      </c>
      <c r="P114" s="66">
        <v>4218</v>
      </c>
      <c r="Q114" s="66">
        <v>126.54</v>
      </c>
      <c r="R114" t="s">
        <v>414</v>
      </c>
      <c r="S114" t="s">
        <v>550</v>
      </c>
      <c r="T114" t="s">
        <v>2217</v>
      </c>
      <c r="U114">
        <v>133</v>
      </c>
    </row>
    <row r="115" spans="1:21">
      <c r="A115">
        <v>1235</v>
      </c>
      <c r="B115">
        <v>34000000619</v>
      </c>
      <c r="C115" t="s">
        <v>252</v>
      </c>
      <c r="D115" t="s">
        <v>2079</v>
      </c>
      <c r="E115" t="s">
        <v>2080</v>
      </c>
      <c r="F115" s="65" t="s">
        <v>1342</v>
      </c>
      <c r="G115" t="s">
        <v>542</v>
      </c>
      <c r="H115" t="s">
        <v>1339</v>
      </c>
      <c r="I115">
        <v>1</v>
      </c>
      <c r="J115" t="s">
        <v>593</v>
      </c>
      <c r="K115">
        <v>3020503</v>
      </c>
      <c r="L115" t="s">
        <v>2082</v>
      </c>
      <c r="M115" t="s">
        <v>433</v>
      </c>
      <c r="N115">
        <v>304000</v>
      </c>
      <c r="O115" t="s">
        <v>1255</v>
      </c>
      <c r="P115" s="66">
        <v>4279</v>
      </c>
      <c r="Q115" s="66">
        <v>128.37</v>
      </c>
      <c r="R115" t="s">
        <v>414</v>
      </c>
      <c r="S115" t="s">
        <v>544</v>
      </c>
      <c r="T115" t="s">
        <v>2218</v>
      </c>
      <c r="U115">
        <v>134</v>
      </c>
    </row>
    <row r="116" spans="1:21">
      <c r="A116">
        <v>1235</v>
      </c>
      <c r="B116">
        <v>34000000678</v>
      </c>
      <c r="C116" t="s">
        <v>252</v>
      </c>
      <c r="D116" t="s">
        <v>2079</v>
      </c>
      <c r="E116" t="s">
        <v>2080</v>
      </c>
      <c r="F116" s="65" t="s">
        <v>1340</v>
      </c>
      <c r="G116" t="s">
        <v>542</v>
      </c>
      <c r="H116" t="s">
        <v>1339</v>
      </c>
      <c r="I116">
        <v>1</v>
      </c>
      <c r="J116" t="s">
        <v>593</v>
      </c>
      <c r="K116">
        <v>3020503</v>
      </c>
      <c r="L116" t="s">
        <v>2082</v>
      </c>
      <c r="M116" t="s">
        <v>433</v>
      </c>
      <c r="N116">
        <v>304000</v>
      </c>
      <c r="O116" t="s">
        <v>1255</v>
      </c>
      <c r="P116" s="66">
        <v>4056.2</v>
      </c>
      <c r="Q116" s="66">
        <v>121.69</v>
      </c>
      <c r="R116" t="s">
        <v>414</v>
      </c>
      <c r="S116" t="s">
        <v>544</v>
      </c>
      <c r="T116" t="s">
        <v>2219</v>
      </c>
      <c r="U116">
        <v>135</v>
      </c>
    </row>
    <row r="117" spans="1:21">
      <c r="A117">
        <v>1235</v>
      </c>
      <c r="B117">
        <v>34000000688</v>
      </c>
      <c r="C117" t="s">
        <v>252</v>
      </c>
      <c r="D117" t="s">
        <v>2079</v>
      </c>
      <c r="E117" t="s">
        <v>2080</v>
      </c>
      <c r="F117" s="65" t="s">
        <v>1338</v>
      </c>
      <c r="G117" t="s">
        <v>542</v>
      </c>
      <c r="H117" t="s">
        <v>1339</v>
      </c>
      <c r="I117">
        <v>1</v>
      </c>
      <c r="J117" t="s">
        <v>593</v>
      </c>
      <c r="K117">
        <v>3020503</v>
      </c>
      <c r="L117" t="s">
        <v>2082</v>
      </c>
      <c r="M117" t="s">
        <v>433</v>
      </c>
      <c r="N117">
        <v>304000</v>
      </c>
      <c r="O117" t="s">
        <v>1255</v>
      </c>
      <c r="P117" s="66">
        <v>10259.8</v>
      </c>
      <c r="Q117" s="66">
        <v>307.79</v>
      </c>
      <c r="R117" t="s">
        <v>414</v>
      </c>
      <c r="S117" t="s">
        <v>544</v>
      </c>
      <c r="T117" t="s">
        <v>2220</v>
      </c>
      <c r="U117">
        <v>136</v>
      </c>
    </row>
    <row r="118" spans="1:21">
      <c r="A118">
        <v>1235</v>
      </c>
      <c r="B118">
        <v>34000000690</v>
      </c>
      <c r="C118" t="s">
        <v>252</v>
      </c>
      <c r="D118" t="s">
        <v>2079</v>
      </c>
      <c r="E118" t="s">
        <v>2080</v>
      </c>
      <c r="F118" s="65" t="s">
        <v>1342</v>
      </c>
      <c r="G118" t="s">
        <v>542</v>
      </c>
      <c r="H118" t="s">
        <v>1339</v>
      </c>
      <c r="I118">
        <v>1</v>
      </c>
      <c r="J118" t="s">
        <v>593</v>
      </c>
      <c r="K118">
        <v>3020503</v>
      </c>
      <c r="L118" t="s">
        <v>2082</v>
      </c>
      <c r="M118" t="s">
        <v>433</v>
      </c>
      <c r="N118">
        <v>304000</v>
      </c>
      <c r="O118" t="s">
        <v>1255</v>
      </c>
      <c r="P118" s="66">
        <v>3473.8</v>
      </c>
      <c r="Q118" s="66">
        <v>104.21</v>
      </c>
      <c r="R118" t="s">
        <v>414</v>
      </c>
      <c r="S118" t="s">
        <v>544</v>
      </c>
      <c r="T118" t="s">
        <v>2221</v>
      </c>
      <c r="U118">
        <v>137</v>
      </c>
    </row>
    <row r="119" spans="1:21">
      <c r="A119">
        <v>1235</v>
      </c>
      <c r="B119">
        <v>34000000707</v>
      </c>
      <c r="C119" t="s">
        <v>252</v>
      </c>
      <c r="D119" t="s">
        <v>2079</v>
      </c>
      <c r="E119" t="s">
        <v>2080</v>
      </c>
      <c r="F119" s="65" t="s">
        <v>1338</v>
      </c>
      <c r="G119" t="s">
        <v>542</v>
      </c>
      <c r="H119" t="s">
        <v>1339</v>
      </c>
      <c r="I119">
        <v>1</v>
      </c>
      <c r="J119" t="s">
        <v>593</v>
      </c>
      <c r="K119">
        <v>3020503</v>
      </c>
      <c r="L119" t="s">
        <v>2082</v>
      </c>
      <c r="M119" t="s">
        <v>433</v>
      </c>
      <c r="N119">
        <v>304000</v>
      </c>
      <c r="O119" t="s">
        <v>1255</v>
      </c>
      <c r="P119" s="66">
        <v>7873.8</v>
      </c>
      <c r="Q119" s="66">
        <v>236.21</v>
      </c>
      <c r="R119" t="s">
        <v>414</v>
      </c>
      <c r="S119" t="s">
        <v>543</v>
      </c>
      <c r="T119" t="s">
        <v>2222</v>
      </c>
      <c r="U119">
        <v>138</v>
      </c>
    </row>
    <row r="120" spans="1:21">
      <c r="A120">
        <v>1235</v>
      </c>
      <c r="B120">
        <v>34000000724</v>
      </c>
      <c r="C120" t="s">
        <v>252</v>
      </c>
      <c r="D120" t="s">
        <v>2079</v>
      </c>
      <c r="E120" t="s">
        <v>2080</v>
      </c>
      <c r="F120" s="65" t="s">
        <v>1338</v>
      </c>
      <c r="G120" t="s">
        <v>542</v>
      </c>
      <c r="H120" t="s">
        <v>1339</v>
      </c>
      <c r="I120">
        <v>1</v>
      </c>
      <c r="J120" t="s">
        <v>593</v>
      </c>
      <c r="K120">
        <v>3020503</v>
      </c>
      <c r="L120" t="s">
        <v>2082</v>
      </c>
      <c r="M120" t="s">
        <v>433</v>
      </c>
      <c r="N120">
        <v>304000</v>
      </c>
      <c r="O120" t="s">
        <v>1255</v>
      </c>
      <c r="P120" s="66">
        <v>8589.6</v>
      </c>
      <c r="Q120" s="66">
        <v>257.69</v>
      </c>
      <c r="R120" t="s">
        <v>414</v>
      </c>
      <c r="S120" t="s">
        <v>544</v>
      </c>
      <c r="T120" t="s">
        <v>2223</v>
      </c>
      <c r="U120">
        <v>139</v>
      </c>
    </row>
    <row r="121" spans="1:21">
      <c r="A121">
        <v>1235</v>
      </c>
      <c r="B121">
        <v>34000000481</v>
      </c>
      <c r="C121" t="s">
        <v>955</v>
      </c>
      <c r="D121" t="s">
        <v>2079</v>
      </c>
      <c r="E121" t="s">
        <v>2080</v>
      </c>
      <c r="F121" s="65" t="s">
        <v>1351</v>
      </c>
      <c r="G121" t="s">
        <v>542</v>
      </c>
      <c r="H121" t="s">
        <v>1352</v>
      </c>
      <c r="I121">
        <v>1</v>
      </c>
      <c r="J121" t="s">
        <v>472</v>
      </c>
      <c r="K121">
        <v>3020501</v>
      </c>
      <c r="L121" t="s">
        <v>1299</v>
      </c>
      <c r="M121" t="s">
        <v>433</v>
      </c>
      <c r="N121">
        <v>304000</v>
      </c>
      <c r="O121" t="s">
        <v>1255</v>
      </c>
      <c r="P121" s="66">
        <v>4070</v>
      </c>
      <c r="Q121" s="66">
        <v>122.1</v>
      </c>
      <c r="R121" t="s">
        <v>414</v>
      </c>
      <c r="S121" t="s">
        <v>544</v>
      </c>
      <c r="T121" t="s">
        <v>2224</v>
      </c>
      <c r="U121">
        <v>140</v>
      </c>
    </row>
    <row r="122" spans="1:21">
      <c r="A122">
        <v>1235</v>
      </c>
      <c r="B122">
        <v>34000000625</v>
      </c>
      <c r="C122" t="s">
        <v>955</v>
      </c>
      <c r="D122" t="s">
        <v>2079</v>
      </c>
      <c r="E122" t="s">
        <v>2080</v>
      </c>
      <c r="F122" s="65" t="s">
        <v>1353</v>
      </c>
      <c r="G122" t="s">
        <v>542</v>
      </c>
      <c r="H122" t="s">
        <v>1352</v>
      </c>
      <c r="I122">
        <v>1</v>
      </c>
      <c r="J122" t="s">
        <v>472</v>
      </c>
      <c r="K122">
        <v>3020501</v>
      </c>
      <c r="L122" t="s">
        <v>1299</v>
      </c>
      <c r="M122" t="s">
        <v>433</v>
      </c>
      <c r="N122">
        <v>304000</v>
      </c>
      <c r="O122" t="s">
        <v>1255</v>
      </c>
      <c r="P122" s="66">
        <v>4070</v>
      </c>
      <c r="Q122" s="66">
        <v>122.1</v>
      </c>
      <c r="R122" t="s">
        <v>414</v>
      </c>
      <c r="S122" t="s">
        <v>544</v>
      </c>
      <c r="T122" t="s">
        <v>2225</v>
      </c>
      <c r="U122">
        <v>141</v>
      </c>
    </row>
    <row r="123" spans="1:21">
      <c r="A123">
        <v>1235</v>
      </c>
      <c r="B123">
        <v>34000000578</v>
      </c>
      <c r="C123" t="s">
        <v>252</v>
      </c>
      <c r="D123" t="s">
        <v>2079</v>
      </c>
      <c r="E123" t="s">
        <v>2080</v>
      </c>
      <c r="F123" s="65" t="s">
        <v>1337</v>
      </c>
      <c r="G123" t="s">
        <v>542</v>
      </c>
      <c r="H123" t="s">
        <v>1334</v>
      </c>
      <c r="I123">
        <v>1</v>
      </c>
      <c r="J123" t="s">
        <v>593</v>
      </c>
      <c r="K123">
        <v>3020503</v>
      </c>
      <c r="L123" t="s">
        <v>2082</v>
      </c>
      <c r="M123" t="s">
        <v>433</v>
      </c>
      <c r="N123">
        <v>304000</v>
      </c>
      <c r="O123" t="s">
        <v>1255</v>
      </c>
      <c r="P123" s="66">
        <v>17116</v>
      </c>
      <c r="Q123" s="66">
        <v>513.48</v>
      </c>
      <c r="R123" t="s">
        <v>414</v>
      </c>
      <c r="S123" t="s">
        <v>544</v>
      </c>
      <c r="T123" t="s">
        <v>2226</v>
      </c>
      <c r="U123">
        <v>142</v>
      </c>
    </row>
    <row r="124" spans="1:21">
      <c r="A124">
        <v>1235</v>
      </c>
      <c r="B124">
        <v>34000000736</v>
      </c>
      <c r="C124" t="s">
        <v>252</v>
      </c>
      <c r="D124" t="s">
        <v>2079</v>
      </c>
      <c r="E124" t="s">
        <v>2080</v>
      </c>
      <c r="F124" s="65" t="s">
        <v>1336</v>
      </c>
      <c r="G124" t="s">
        <v>542</v>
      </c>
      <c r="H124" t="s">
        <v>1334</v>
      </c>
      <c r="I124">
        <v>1</v>
      </c>
      <c r="J124" t="s">
        <v>593</v>
      </c>
      <c r="K124">
        <v>3020503</v>
      </c>
      <c r="L124" t="s">
        <v>2082</v>
      </c>
      <c r="M124" t="s">
        <v>433</v>
      </c>
      <c r="N124">
        <v>304000</v>
      </c>
      <c r="O124" t="s">
        <v>1255</v>
      </c>
      <c r="P124" s="66">
        <v>14526.8</v>
      </c>
      <c r="Q124" s="66">
        <v>435.8</v>
      </c>
      <c r="R124" t="s">
        <v>414</v>
      </c>
      <c r="S124" t="s">
        <v>544</v>
      </c>
      <c r="T124" t="s">
        <v>2227</v>
      </c>
      <c r="U124">
        <v>143</v>
      </c>
    </row>
    <row r="125" spans="1:21">
      <c r="A125">
        <v>1235</v>
      </c>
      <c r="B125">
        <v>21000000070</v>
      </c>
      <c r="C125" t="s">
        <v>662</v>
      </c>
      <c r="D125" t="s">
        <v>2085</v>
      </c>
      <c r="E125" t="s">
        <v>2086</v>
      </c>
      <c r="F125" s="65" t="s">
        <v>663</v>
      </c>
      <c r="G125" t="s">
        <v>409</v>
      </c>
      <c r="H125" t="s">
        <v>664</v>
      </c>
      <c r="I125">
        <v>1</v>
      </c>
      <c r="J125" t="s">
        <v>593</v>
      </c>
      <c r="K125">
        <v>210040202</v>
      </c>
      <c r="L125" t="s">
        <v>2100</v>
      </c>
      <c r="M125" t="s">
        <v>665</v>
      </c>
      <c r="N125">
        <v>200000</v>
      </c>
      <c r="O125" t="s">
        <v>32</v>
      </c>
      <c r="P125" s="66">
        <v>7000</v>
      </c>
      <c r="Q125" s="66">
        <v>210</v>
      </c>
      <c r="R125" t="s">
        <v>414</v>
      </c>
      <c r="S125" t="s">
        <v>447</v>
      </c>
      <c r="T125" t="s">
        <v>2228</v>
      </c>
      <c r="U125">
        <v>144</v>
      </c>
    </row>
    <row r="126" spans="1:21">
      <c r="A126">
        <v>1235</v>
      </c>
      <c r="B126">
        <v>21000000071</v>
      </c>
      <c r="C126" t="s">
        <v>662</v>
      </c>
      <c r="D126" t="s">
        <v>2085</v>
      </c>
      <c r="E126" t="s">
        <v>2086</v>
      </c>
      <c r="F126" s="65" t="s">
        <v>663</v>
      </c>
      <c r="G126" t="s">
        <v>409</v>
      </c>
      <c r="H126" t="s">
        <v>664</v>
      </c>
      <c r="I126">
        <v>1</v>
      </c>
      <c r="J126" t="s">
        <v>593</v>
      </c>
      <c r="K126">
        <v>210040202</v>
      </c>
      <c r="L126" t="s">
        <v>2100</v>
      </c>
      <c r="M126" t="s">
        <v>665</v>
      </c>
      <c r="N126">
        <v>200000</v>
      </c>
      <c r="O126" t="s">
        <v>32</v>
      </c>
      <c r="P126" s="66">
        <v>7000</v>
      </c>
      <c r="Q126" s="66">
        <v>210</v>
      </c>
      <c r="R126" t="s">
        <v>414</v>
      </c>
      <c r="S126" t="s">
        <v>460</v>
      </c>
      <c r="T126" t="s">
        <v>2229</v>
      </c>
      <c r="U126">
        <v>145</v>
      </c>
    </row>
    <row r="127" spans="1:21">
      <c r="A127">
        <v>1235</v>
      </c>
      <c r="B127">
        <v>34000000094</v>
      </c>
      <c r="C127" t="s">
        <v>252</v>
      </c>
      <c r="D127" t="s">
        <v>2230</v>
      </c>
      <c r="E127" t="s">
        <v>2231</v>
      </c>
      <c r="F127" s="65" t="s">
        <v>1382</v>
      </c>
      <c r="G127" t="s">
        <v>409</v>
      </c>
      <c r="H127" t="s">
        <v>1383</v>
      </c>
      <c r="I127">
        <v>1</v>
      </c>
      <c r="J127" t="s">
        <v>593</v>
      </c>
      <c r="K127">
        <v>3020503</v>
      </c>
      <c r="L127" t="s">
        <v>2082</v>
      </c>
      <c r="M127" t="s">
        <v>1384</v>
      </c>
      <c r="N127">
        <v>304000</v>
      </c>
      <c r="O127" t="s">
        <v>1255</v>
      </c>
      <c r="P127" s="66">
        <v>11111.11</v>
      </c>
      <c r="Q127" s="66">
        <v>904.39</v>
      </c>
      <c r="R127" t="s">
        <v>414</v>
      </c>
      <c r="S127" t="s">
        <v>424</v>
      </c>
      <c r="T127" t="s">
        <v>2232</v>
      </c>
      <c r="U127">
        <v>146</v>
      </c>
    </row>
    <row r="128" spans="1:21">
      <c r="A128">
        <v>1235</v>
      </c>
      <c r="B128">
        <v>34000000098</v>
      </c>
      <c r="C128" t="s">
        <v>252</v>
      </c>
      <c r="D128" t="s">
        <v>2230</v>
      </c>
      <c r="E128" t="s">
        <v>2231</v>
      </c>
      <c r="F128" s="65" t="s">
        <v>1392</v>
      </c>
      <c r="G128" t="s">
        <v>409</v>
      </c>
      <c r="H128" t="s">
        <v>1393</v>
      </c>
      <c r="I128">
        <v>1</v>
      </c>
      <c r="J128" t="s">
        <v>593</v>
      </c>
      <c r="K128">
        <v>3020503</v>
      </c>
      <c r="L128" t="s">
        <v>2082</v>
      </c>
      <c r="M128" t="s">
        <v>1394</v>
      </c>
      <c r="N128">
        <v>304000</v>
      </c>
      <c r="O128" t="s">
        <v>1255</v>
      </c>
      <c r="P128" s="66">
        <v>17095</v>
      </c>
      <c r="Q128" s="66">
        <v>1875.22</v>
      </c>
      <c r="R128" t="s">
        <v>414</v>
      </c>
      <c r="S128" t="s">
        <v>424</v>
      </c>
      <c r="T128" t="s">
        <v>2233</v>
      </c>
      <c r="U128">
        <v>147</v>
      </c>
    </row>
    <row r="129" spans="1:21">
      <c r="A129">
        <v>1235</v>
      </c>
      <c r="B129">
        <v>34000000100</v>
      </c>
      <c r="C129" t="s">
        <v>1276</v>
      </c>
      <c r="D129" t="s">
        <v>2230</v>
      </c>
      <c r="E129" t="s">
        <v>2231</v>
      </c>
      <c r="F129" s="65" t="s">
        <v>1397</v>
      </c>
      <c r="G129" t="s">
        <v>409</v>
      </c>
      <c r="H129" t="s">
        <v>1393</v>
      </c>
      <c r="I129">
        <v>1</v>
      </c>
      <c r="J129" t="s">
        <v>593</v>
      </c>
      <c r="K129">
        <v>3020505</v>
      </c>
      <c r="L129" t="s">
        <v>2234</v>
      </c>
      <c r="M129" t="s">
        <v>1366</v>
      </c>
      <c r="N129">
        <v>304000</v>
      </c>
      <c r="O129" t="s">
        <v>1255</v>
      </c>
      <c r="P129" s="66">
        <v>16000</v>
      </c>
      <c r="Q129" s="66">
        <v>480</v>
      </c>
      <c r="R129" t="s">
        <v>414</v>
      </c>
      <c r="S129" t="s">
        <v>452</v>
      </c>
      <c r="T129" t="s">
        <v>2235</v>
      </c>
      <c r="U129">
        <v>148</v>
      </c>
    </row>
    <row r="130" spans="1:21">
      <c r="A130">
        <v>1235</v>
      </c>
      <c r="B130">
        <v>34000000223</v>
      </c>
      <c r="C130" t="s">
        <v>1517</v>
      </c>
      <c r="D130" t="s">
        <v>2230</v>
      </c>
      <c r="E130" t="s">
        <v>2231</v>
      </c>
      <c r="F130" s="65" t="s">
        <v>1518</v>
      </c>
      <c r="G130" t="s">
        <v>409</v>
      </c>
      <c r="H130" t="s">
        <v>462</v>
      </c>
      <c r="I130">
        <v>1</v>
      </c>
      <c r="J130" t="s">
        <v>411</v>
      </c>
      <c r="K130">
        <v>302020711</v>
      </c>
      <c r="L130" t="s">
        <v>2123</v>
      </c>
      <c r="M130" t="s">
        <v>1520</v>
      </c>
      <c r="N130">
        <v>304000</v>
      </c>
      <c r="O130" t="s">
        <v>1255</v>
      </c>
      <c r="P130" s="66">
        <v>18137.5</v>
      </c>
      <c r="Q130" s="66">
        <v>5885.08</v>
      </c>
      <c r="R130" t="s">
        <v>414</v>
      </c>
      <c r="S130" t="s">
        <v>424</v>
      </c>
      <c r="T130" t="s">
        <v>2236</v>
      </c>
      <c r="U130">
        <v>149</v>
      </c>
    </row>
    <row r="131" spans="1:21">
      <c r="A131">
        <v>1235</v>
      </c>
      <c r="B131">
        <v>34000000244</v>
      </c>
      <c r="C131" t="s">
        <v>252</v>
      </c>
      <c r="D131" t="s">
        <v>2230</v>
      </c>
      <c r="E131" t="s">
        <v>2231</v>
      </c>
      <c r="F131" s="65" t="s">
        <v>1522</v>
      </c>
      <c r="G131" t="s">
        <v>409</v>
      </c>
      <c r="H131" t="s">
        <v>1537</v>
      </c>
      <c r="I131">
        <v>1</v>
      </c>
      <c r="J131" t="s">
        <v>593</v>
      </c>
      <c r="K131">
        <v>3020503</v>
      </c>
      <c r="L131" t="s">
        <v>2082</v>
      </c>
      <c r="M131" t="s">
        <v>1538</v>
      </c>
      <c r="N131">
        <v>304000</v>
      </c>
      <c r="O131" t="s">
        <v>1255</v>
      </c>
      <c r="P131" s="66">
        <v>9800</v>
      </c>
      <c r="Q131" s="66">
        <v>3632.54</v>
      </c>
      <c r="R131" t="s">
        <v>414</v>
      </c>
      <c r="S131" t="s">
        <v>424</v>
      </c>
      <c r="T131" t="s">
        <v>2237</v>
      </c>
      <c r="U131">
        <v>150</v>
      </c>
    </row>
    <row r="132" spans="1:21">
      <c r="A132">
        <v>1235</v>
      </c>
      <c r="B132">
        <v>34000000288</v>
      </c>
      <c r="C132" t="s">
        <v>1558</v>
      </c>
      <c r="D132" t="s">
        <v>2230</v>
      </c>
      <c r="E132" t="s">
        <v>2231</v>
      </c>
      <c r="F132" s="65" t="s">
        <v>1291</v>
      </c>
      <c r="G132" t="s">
        <v>409</v>
      </c>
      <c r="H132" t="s">
        <v>1583</v>
      </c>
      <c r="I132">
        <v>1</v>
      </c>
      <c r="J132" t="s">
        <v>593</v>
      </c>
      <c r="K132">
        <v>3020504</v>
      </c>
      <c r="L132" t="s">
        <v>1290</v>
      </c>
      <c r="M132" t="s">
        <v>1366</v>
      </c>
      <c r="N132">
        <v>304000</v>
      </c>
      <c r="O132" t="s">
        <v>1255</v>
      </c>
      <c r="P132" s="66">
        <v>16600</v>
      </c>
      <c r="Q132" s="66">
        <v>7111.21</v>
      </c>
      <c r="R132" t="s">
        <v>414</v>
      </c>
      <c r="S132" t="s">
        <v>452</v>
      </c>
      <c r="T132" t="s">
        <v>2238</v>
      </c>
      <c r="U132">
        <v>151</v>
      </c>
    </row>
    <row r="133" spans="1:21">
      <c r="A133">
        <v>1235</v>
      </c>
      <c r="B133">
        <v>34000000356</v>
      </c>
      <c r="C133" t="s">
        <v>1276</v>
      </c>
      <c r="D133" t="s">
        <v>2230</v>
      </c>
      <c r="E133" t="s">
        <v>2231</v>
      </c>
      <c r="F133" s="65">
        <v>1200</v>
      </c>
      <c r="G133" t="s">
        <v>1646</v>
      </c>
      <c r="H133" t="s">
        <v>1277</v>
      </c>
      <c r="I133">
        <v>1</v>
      </c>
      <c r="J133" t="s">
        <v>411</v>
      </c>
      <c r="K133">
        <v>3020505</v>
      </c>
      <c r="L133" t="s">
        <v>2234</v>
      </c>
      <c r="M133" t="s">
        <v>1273</v>
      </c>
      <c r="N133">
        <v>304000</v>
      </c>
      <c r="O133" t="s">
        <v>1255</v>
      </c>
      <c r="P133" s="66">
        <v>61538.46</v>
      </c>
      <c r="Q133" s="66">
        <v>1846.15</v>
      </c>
      <c r="R133" t="s">
        <v>414</v>
      </c>
      <c r="S133" t="s">
        <v>460</v>
      </c>
      <c r="T133" t="s">
        <v>2239</v>
      </c>
      <c r="U133">
        <v>152</v>
      </c>
    </row>
    <row r="134" spans="1:21">
      <c r="A134">
        <v>1235</v>
      </c>
      <c r="B134">
        <v>34000000361</v>
      </c>
      <c r="C134" t="s">
        <v>1274</v>
      </c>
      <c r="D134" t="s">
        <v>2230</v>
      </c>
      <c r="E134" t="s">
        <v>2231</v>
      </c>
      <c r="G134" t="s">
        <v>1646</v>
      </c>
      <c r="H134" t="s">
        <v>1285</v>
      </c>
      <c r="I134">
        <v>1</v>
      </c>
      <c r="J134" t="s">
        <v>411</v>
      </c>
      <c r="K134">
        <v>3020507</v>
      </c>
      <c r="L134" t="s">
        <v>2157</v>
      </c>
      <c r="M134" t="s">
        <v>423</v>
      </c>
      <c r="N134">
        <v>304000</v>
      </c>
      <c r="O134" t="s">
        <v>1255</v>
      </c>
      <c r="P134" s="66">
        <v>203132</v>
      </c>
      <c r="Q134" s="66">
        <v>6093.96</v>
      </c>
      <c r="R134" t="s">
        <v>414</v>
      </c>
      <c r="S134" t="s">
        <v>460</v>
      </c>
      <c r="T134" t="s">
        <v>2240</v>
      </c>
      <c r="U134">
        <v>153</v>
      </c>
    </row>
    <row r="135" spans="1:21">
      <c r="A135">
        <v>1235</v>
      </c>
      <c r="B135">
        <v>34000000069</v>
      </c>
      <c r="C135" t="s">
        <v>252</v>
      </c>
      <c r="D135" t="s">
        <v>2230</v>
      </c>
      <c r="E135" t="s">
        <v>2231</v>
      </c>
      <c r="G135" t="s">
        <v>409</v>
      </c>
      <c r="H135" t="s">
        <v>1279</v>
      </c>
      <c r="I135">
        <v>1</v>
      </c>
      <c r="J135" t="s">
        <v>593</v>
      </c>
      <c r="K135">
        <v>3020503</v>
      </c>
      <c r="L135" t="s">
        <v>2082</v>
      </c>
      <c r="M135" t="s">
        <v>1343</v>
      </c>
      <c r="N135">
        <v>304000</v>
      </c>
      <c r="O135" t="s">
        <v>1255</v>
      </c>
      <c r="P135" s="66">
        <v>23000</v>
      </c>
      <c r="Q135" s="66">
        <v>690</v>
      </c>
      <c r="R135" t="s">
        <v>414</v>
      </c>
      <c r="S135" t="s">
        <v>460</v>
      </c>
      <c r="T135" t="s">
        <v>2241</v>
      </c>
      <c r="U135">
        <v>154</v>
      </c>
    </row>
    <row r="136" spans="1:21">
      <c r="A136">
        <v>1235</v>
      </c>
      <c r="B136">
        <v>34000000070</v>
      </c>
      <c r="C136" t="s">
        <v>252</v>
      </c>
      <c r="D136" t="s">
        <v>2230</v>
      </c>
      <c r="E136" t="s">
        <v>2231</v>
      </c>
      <c r="F136" s="65" t="s">
        <v>1344</v>
      </c>
      <c r="G136" t="s">
        <v>409</v>
      </c>
      <c r="H136" t="s">
        <v>1345</v>
      </c>
      <c r="I136">
        <v>1</v>
      </c>
      <c r="J136" t="s">
        <v>593</v>
      </c>
      <c r="K136">
        <v>3020503</v>
      </c>
      <c r="L136" t="s">
        <v>2082</v>
      </c>
      <c r="M136" t="s">
        <v>1346</v>
      </c>
      <c r="N136">
        <v>304000</v>
      </c>
      <c r="O136" t="s">
        <v>1255</v>
      </c>
      <c r="P136" s="66">
        <v>15000</v>
      </c>
      <c r="Q136" s="66">
        <v>450</v>
      </c>
      <c r="R136" t="s">
        <v>414</v>
      </c>
      <c r="S136" t="s">
        <v>452</v>
      </c>
      <c r="T136" t="s">
        <v>2242</v>
      </c>
      <c r="U136">
        <v>155</v>
      </c>
    </row>
    <row r="137" spans="1:21">
      <c r="A137">
        <v>1235</v>
      </c>
      <c r="B137">
        <v>34000000354</v>
      </c>
      <c r="C137" t="s">
        <v>1643</v>
      </c>
      <c r="D137" t="s">
        <v>2243</v>
      </c>
      <c r="E137" t="s">
        <v>2244</v>
      </c>
      <c r="F137" s="65" t="s">
        <v>1644</v>
      </c>
      <c r="G137" t="s">
        <v>1641</v>
      </c>
      <c r="H137" t="s">
        <v>1641</v>
      </c>
      <c r="I137">
        <v>1</v>
      </c>
      <c r="J137" t="s">
        <v>593</v>
      </c>
      <c r="K137">
        <v>3020503</v>
      </c>
      <c r="L137" t="s">
        <v>2082</v>
      </c>
      <c r="M137" t="s">
        <v>1645</v>
      </c>
      <c r="N137">
        <v>304000</v>
      </c>
      <c r="O137" t="s">
        <v>1255</v>
      </c>
      <c r="P137" s="66">
        <v>24745</v>
      </c>
      <c r="Q137" s="66">
        <v>14886.74</v>
      </c>
      <c r="R137" t="s">
        <v>414</v>
      </c>
      <c r="S137" t="s">
        <v>482</v>
      </c>
      <c r="T137" t="s">
        <v>2245</v>
      </c>
      <c r="U137">
        <v>156</v>
      </c>
    </row>
    <row r="138" spans="1:21">
      <c r="A138">
        <v>1235</v>
      </c>
      <c r="B138">
        <v>12000000001</v>
      </c>
      <c r="C138" t="s">
        <v>407</v>
      </c>
      <c r="D138" t="s">
        <v>2085</v>
      </c>
      <c r="E138" t="s">
        <v>2086</v>
      </c>
      <c r="G138" t="s">
        <v>409</v>
      </c>
      <c r="H138" t="s">
        <v>416</v>
      </c>
      <c r="I138">
        <v>1</v>
      </c>
      <c r="J138" t="s">
        <v>411</v>
      </c>
      <c r="K138">
        <v>102010114</v>
      </c>
      <c r="L138" t="s">
        <v>2246</v>
      </c>
      <c r="M138" t="s">
        <v>412</v>
      </c>
      <c r="N138">
        <v>102000</v>
      </c>
      <c r="O138" t="s">
        <v>413</v>
      </c>
      <c r="P138" s="66">
        <v>28632.48</v>
      </c>
      <c r="Q138" s="66">
        <v>858.97</v>
      </c>
      <c r="R138" t="s">
        <v>414</v>
      </c>
      <c r="S138" t="s">
        <v>417</v>
      </c>
      <c r="T138" t="s">
        <v>2247</v>
      </c>
      <c r="U138">
        <v>157</v>
      </c>
    </row>
    <row r="139" spans="1:21">
      <c r="A139">
        <v>1235</v>
      </c>
      <c r="B139">
        <v>34000000260</v>
      </c>
      <c r="C139" t="s">
        <v>1532</v>
      </c>
      <c r="D139" t="s">
        <v>2243</v>
      </c>
      <c r="E139" t="s">
        <v>2244</v>
      </c>
      <c r="F139" s="65" t="s">
        <v>1559</v>
      </c>
      <c r="G139" t="s">
        <v>409</v>
      </c>
      <c r="H139" t="s">
        <v>474</v>
      </c>
      <c r="I139">
        <v>1</v>
      </c>
      <c r="J139" t="s">
        <v>472</v>
      </c>
      <c r="K139">
        <v>3020501</v>
      </c>
      <c r="L139" t="s">
        <v>1299</v>
      </c>
      <c r="M139" t="s">
        <v>1535</v>
      </c>
      <c r="N139">
        <v>304000</v>
      </c>
      <c r="O139" t="s">
        <v>1255</v>
      </c>
      <c r="P139" s="66">
        <v>423600</v>
      </c>
      <c r="Q139" s="66">
        <v>166792.36</v>
      </c>
      <c r="R139" t="s">
        <v>414</v>
      </c>
      <c r="S139" t="s">
        <v>475</v>
      </c>
      <c r="T139" t="s">
        <v>2248</v>
      </c>
      <c r="U139">
        <v>158</v>
      </c>
    </row>
    <row r="140" spans="1:21">
      <c r="A140">
        <v>1235</v>
      </c>
      <c r="B140">
        <v>34000000265</v>
      </c>
      <c r="C140" t="s">
        <v>1555</v>
      </c>
      <c r="D140" t="s">
        <v>2243</v>
      </c>
      <c r="E140" t="s">
        <v>2244</v>
      </c>
      <c r="F140" s="65" t="s">
        <v>1556</v>
      </c>
      <c r="G140" t="s">
        <v>409</v>
      </c>
      <c r="H140" t="s">
        <v>474</v>
      </c>
      <c r="I140">
        <v>1</v>
      </c>
      <c r="J140" t="s">
        <v>593</v>
      </c>
      <c r="K140">
        <v>302020105</v>
      </c>
      <c r="L140" t="s">
        <v>2107</v>
      </c>
      <c r="M140" t="s">
        <v>1557</v>
      </c>
      <c r="N140">
        <v>304000</v>
      </c>
      <c r="O140" t="s">
        <v>1255</v>
      </c>
      <c r="P140" s="66">
        <v>11500</v>
      </c>
      <c r="Q140" s="66">
        <v>4528.06</v>
      </c>
      <c r="R140" t="s">
        <v>414</v>
      </c>
      <c r="S140" t="s">
        <v>475</v>
      </c>
      <c r="T140" t="s">
        <v>2249</v>
      </c>
      <c r="U140">
        <v>159</v>
      </c>
    </row>
    <row r="141" spans="1:21">
      <c r="A141">
        <v>1235</v>
      </c>
      <c r="B141">
        <v>34000000312</v>
      </c>
      <c r="C141" t="s">
        <v>1555</v>
      </c>
      <c r="D141" t="s">
        <v>2243</v>
      </c>
      <c r="E141" t="s">
        <v>2244</v>
      </c>
      <c r="F141" s="65" t="s">
        <v>1556</v>
      </c>
      <c r="G141" t="s">
        <v>409</v>
      </c>
      <c r="H141" t="s">
        <v>474</v>
      </c>
      <c r="I141">
        <v>1</v>
      </c>
      <c r="J141" t="s">
        <v>593</v>
      </c>
      <c r="K141">
        <v>302020105</v>
      </c>
      <c r="L141" t="s">
        <v>2107</v>
      </c>
      <c r="M141" t="s">
        <v>1557</v>
      </c>
      <c r="N141">
        <v>304000</v>
      </c>
      <c r="O141" t="s">
        <v>1255</v>
      </c>
      <c r="P141" s="66">
        <v>11500</v>
      </c>
      <c r="Q141" s="66">
        <v>4528.06</v>
      </c>
      <c r="R141" t="s">
        <v>414</v>
      </c>
      <c r="S141" t="s">
        <v>475</v>
      </c>
      <c r="T141" t="s">
        <v>2250</v>
      </c>
      <c r="U141">
        <v>160</v>
      </c>
    </row>
    <row r="142" spans="1:21">
      <c r="A142">
        <v>1235</v>
      </c>
      <c r="B142">
        <v>34000000258</v>
      </c>
      <c r="C142" t="s">
        <v>1555</v>
      </c>
      <c r="D142" t="s">
        <v>2243</v>
      </c>
      <c r="E142" t="s">
        <v>2244</v>
      </c>
      <c r="F142" s="65" t="s">
        <v>1556</v>
      </c>
      <c r="G142" t="s">
        <v>409</v>
      </c>
      <c r="H142" t="s">
        <v>471</v>
      </c>
      <c r="I142">
        <v>1</v>
      </c>
      <c r="J142" t="s">
        <v>593</v>
      </c>
      <c r="K142">
        <v>30203010205</v>
      </c>
      <c r="L142" t="s">
        <v>1377</v>
      </c>
      <c r="M142" t="s">
        <v>1557</v>
      </c>
      <c r="N142">
        <v>304000</v>
      </c>
      <c r="O142" t="s">
        <v>1255</v>
      </c>
      <c r="P142" s="66">
        <v>11500</v>
      </c>
      <c r="Q142" s="66">
        <v>4528.06</v>
      </c>
      <c r="R142" t="s">
        <v>414</v>
      </c>
      <c r="S142" t="s">
        <v>473</v>
      </c>
      <c r="T142" t="s">
        <v>2251</v>
      </c>
      <c r="U142">
        <v>161</v>
      </c>
    </row>
    <row r="143" spans="1:21">
      <c r="A143">
        <v>1235</v>
      </c>
      <c r="B143">
        <v>34000000242</v>
      </c>
      <c r="C143" t="s">
        <v>1532</v>
      </c>
      <c r="D143" t="s">
        <v>2243</v>
      </c>
      <c r="E143" t="s">
        <v>2244</v>
      </c>
      <c r="F143" s="65" t="s">
        <v>1533</v>
      </c>
      <c r="G143" t="s">
        <v>409</v>
      </c>
      <c r="H143" t="s">
        <v>1534</v>
      </c>
      <c r="I143">
        <v>1</v>
      </c>
      <c r="J143" t="s">
        <v>472</v>
      </c>
      <c r="K143">
        <v>3020501</v>
      </c>
      <c r="L143" t="s">
        <v>1299</v>
      </c>
      <c r="M143" t="s">
        <v>1535</v>
      </c>
      <c r="N143">
        <v>304000</v>
      </c>
      <c r="O143" t="s">
        <v>1255</v>
      </c>
      <c r="P143" s="66">
        <v>239702.2</v>
      </c>
      <c r="Q143" s="66">
        <v>86078.95</v>
      </c>
      <c r="R143" t="s">
        <v>414</v>
      </c>
      <c r="S143" t="s">
        <v>732</v>
      </c>
      <c r="T143" t="s">
        <v>2252</v>
      </c>
      <c r="U143">
        <v>162</v>
      </c>
    </row>
    <row r="144" spans="1:21">
      <c r="A144">
        <v>1235</v>
      </c>
      <c r="B144">
        <v>21000000093</v>
      </c>
      <c r="C144" t="s">
        <v>597</v>
      </c>
      <c r="D144" t="s">
        <v>2085</v>
      </c>
      <c r="E144" t="s">
        <v>2086</v>
      </c>
      <c r="F144" s="65" t="s">
        <v>685</v>
      </c>
      <c r="G144" t="s">
        <v>409</v>
      </c>
      <c r="H144" t="s">
        <v>465</v>
      </c>
      <c r="I144">
        <v>1</v>
      </c>
      <c r="J144" t="s">
        <v>686</v>
      </c>
      <c r="K144">
        <v>2400602</v>
      </c>
      <c r="L144" t="s">
        <v>2205</v>
      </c>
      <c r="M144" t="s">
        <v>687</v>
      </c>
      <c r="N144">
        <v>200000</v>
      </c>
      <c r="O144" t="s">
        <v>32</v>
      </c>
      <c r="P144" s="66">
        <v>39316.24</v>
      </c>
      <c r="Q144" s="66">
        <v>1179.49</v>
      </c>
      <c r="R144" t="s">
        <v>414</v>
      </c>
      <c r="S144" t="s">
        <v>522</v>
      </c>
      <c r="T144" t="s">
        <v>2253</v>
      </c>
      <c r="U144">
        <v>163</v>
      </c>
    </row>
    <row r="145" spans="1:21">
      <c r="A145">
        <v>1235</v>
      </c>
      <c r="B145">
        <v>34000000238</v>
      </c>
      <c r="C145" t="s">
        <v>300</v>
      </c>
      <c r="D145" t="s">
        <v>2243</v>
      </c>
      <c r="E145" t="s">
        <v>2244</v>
      </c>
      <c r="F145" s="65" t="s">
        <v>301</v>
      </c>
      <c r="G145" t="s">
        <v>409</v>
      </c>
      <c r="H145" t="s">
        <v>465</v>
      </c>
      <c r="I145">
        <v>1</v>
      </c>
      <c r="J145" t="s">
        <v>593</v>
      </c>
      <c r="K145">
        <v>3020501</v>
      </c>
      <c r="L145" t="s">
        <v>1299</v>
      </c>
      <c r="M145" t="s">
        <v>1530</v>
      </c>
      <c r="N145">
        <v>304000</v>
      </c>
      <c r="O145" t="s">
        <v>1255</v>
      </c>
      <c r="P145" s="66">
        <v>8974.36</v>
      </c>
      <c r="Q145" s="66">
        <v>269.23</v>
      </c>
      <c r="R145" t="s">
        <v>414</v>
      </c>
      <c r="S145" t="s">
        <v>475</v>
      </c>
      <c r="T145" t="s">
        <v>309</v>
      </c>
      <c r="U145">
        <v>164</v>
      </c>
    </row>
    <row r="146" spans="1:21">
      <c r="A146">
        <v>1235</v>
      </c>
      <c r="B146">
        <v>34000000239</v>
      </c>
      <c r="C146" t="s">
        <v>300</v>
      </c>
      <c r="D146" t="s">
        <v>2243</v>
      </c>
      <c r="E146" t="s">
        <v>2244</v>
      </c>
      <c r="F146" s="65" t="s">
        <v>301</v>
      </c>
      <c r="G146" t="s">
        <v>409</v>
      </c>
      <c r="H146" t="s">
        <v>465</v>
      </c>
      <c r="I146">
        <v>1</v>
      </c>
      <c r="J146" t="s">
        <v>593</v>
      </c>
      <c r="K146">
        <v>3020501</v>
      </c>
      <c r="L146" t="s">
        <v>1299</v>
      </c>
      <c r="M146" t="s">
        <v>1530</v>
      </c>
      <c r="N146">
        <v>304000</v>
      </c>
      <c r="O146" t="s">
        <v>1255</v>
      </c>
      <c r="P146" s="66">
        <v>8974.36</v>
      </c>
      <c r="Q146" s="66">
        <v>269.23</v>
      </c>
      <c r="R146" t="s">
        <v>414</v>
      </c>
      <c r="S146" t="s">
        <v>475</v>
      </c>
      <c r="T146" t="s">
        <v>310</v>
      </c>
      <c r="U146">
        <v>165</v>
      </c>
    </row>
    <row r="147" spans="1:21">
      <c r="A147">
        <v>1235</v>
      </c>
      <c r="B147">
        <v>34000000240</v>
      </c>
      <c r="C147" t="s">
        <v>300</v>
      </c>
      <c r="D147" t="s">
        <v>2243</v>
      </c>
      <c r="E147" t="s">
        <v>2244</v>
      </c>
      <c r="F147" s="65" t="s">
        <v>301</v>
      </c>
      <c r="G147" t="s">
        <v>409</v>
      </c>
      <c r="H147" t="s">
        <v>465</v>
      </c>
      <c r="I147">
        <v>1</v>
      </c>
      <c r="J147" t="s">
        <v>593</v>
      </c>
      <c r="K147">
        <v>3020501</v>
      </c>
      <c r="L147" t="s">
        <v>1299</v>
      </c>
      <c r="M147" t="s">
        <v>1530</v>
      </c>
      <c r="N147">
        <v>304000</v>
      </c>
      <c r="O147" t="s">
        <v>1255</v>
      </c>
      <c r="P147" s="66">
        <v>8974.36</v>
      </c>
      <c r="Q147" s="66">
        <v>269.23</v>
      </c>
      <c r="R147" t="s">
        <v>414</v>
      </c>
      <c r="S147" t="s">
        <v>475</v>
      </c>
      <c r="T147" t="s">
        <v>302</v>
      </c>
      <c r="U147">
        <v>166</v>
      </c>
    </row>
    <row r="148" spans="1:21">
      <c r="A148">
        <v>1235</v>
      </c>
      <c r="B148">
        <v>34000000154</v>
      </c>
      <c r="C148" t="s">
        <v>704</v>
      </c>
      <c r="D148" t="s">
        <v>2243</v>
      </c>
      <c r="E148" t="s">
        <v>2244</v>
      </c>
      <c r="F148" s="65" t="s">
        <v>1459</v>
      </c>
      <c r="G148" t="s">
        <v>409</v>
      </c>
      <c r="H148" t="s">
        <v>1460</v>
      </c>
      <c r="I148">
        <v>1</v>
      </c>
      <c r="J148" t="s">
        <v>593</v>
      </c>
      <c r="K148">
        <v>3020503</v>
      </c>
      <c r="L148" t="s">
        <v>2082</v>
      </c>
      <c r="M148" t="s">
        <v>1461</v>
      </c>
      <c r="N148">
        <v>304000</v>
      </c>
      <c r="O148" t="s">
        <v>1255</v>
      </c>
      <c r="P148" s="66">
        <v>21000</v>
      </c>
      <c r="Q148" s="66">
        <v>4170.5</v>
      </c>
      <c r="R148" t="s">
        <v>414</v>
      </c>
      <c r="S148" t="s">
        <v>482</v>
      </c>
      <c r="T148" t="s">
        <v>2254</v>
      </c>
      <c r="U148">
        <v>167</v>
      </c>
    </row>
    <row r="149" spans="1:21">
      <c r="A149">
        <v>1235</v>
      </c>
      <c r="B149">
        <v>34000000155</v>
      </c>
      <c r="C149" t="s">
        <v>704</v>
      </c>
      <c r="D149" t="s">
        <v>2243</v>
      </c>
      <c r="E149" t="s">
        <v>2244</v>
      </c>
      <c r="F149" s="65" t="s">
        <v>1459</v>
      </c>
      <c r="G149" t="s">
        <v>409</v>
      </c>
      <c r="H149" t="s">
        <v>1460</v>
      </c>
      <c r="I149">
        <v>1</v>
      </c>
      <c r="J149" t="s">
        <v>593</v>
      </c>
      <c r="K149">
        <v>3020503</v>
      </c>
      <c r="L149" t="s">
        <v>2082</v>
      </c>
      <c r="M149" t="s">
        <v>1461</v>
      </c>
      <c r="N149">
        <v>304000</v>
      </c>
      <c r="O149" t="s">
        <v>1255</v>
      </c>
      <c r="P149" s="66">
        <v>21000</v>
      </c>
      <c r="Q149" s="66">
        <v>4170.5</v>
      </c>
      <c r="R149" t="s">
        <v>414</v>
      </c>
      <c r="S149" t="s">
        <v>419</v>
      </c>
      <c r="T149" t="s">
        <v>2255</v>
      </c>
      <c r="U149">
        <v>168</v>
      </c>
    </row>
    <row r="150" spans="1:21">
      <c r="A150">
        <v>1235</v>
      </c>
      <c r="B150">
        <v>34000000156</v>
      </c>
      <c r="C150" t="s">
        <v>704</v>
      </c>
      <c r="D150" t="s">
        <v>2243</v>
      </c>
      <c r="E150" t="s">
        <v>2244</v>
      </c>
      <c r="F150" s="65" t="s">
        <v>1459</v>
      </c>
      <c r="G150" t="s">
        <v>409</v>
      </c>
      <c r="H150" t="s">
        <v>1460</v>
      </c>
      <c r="I150">
        <v>1</v>
      </c>
      <c r="J150" t="s">
        <v>593</v>
      </c>
      <c r="K150">
        <v>3020503</v>
      </c>
      <c r="L150" t="s">
        <v>2082</v>
      </c>
      <c r="M150" t="s">
        <v>1461</v>
      </c>
      <c r="N150">
        <v>304000</v>
      </c>
      <c r="O150" t="s">
        <v>1255</v>
      </c>
      <c r="P150" s="66">
        <v>20999.97</v>
      </c>
      <c r="Q150" s="66">
        <v>4170.47</v>
      </c>
      <c r="R150" t="s">
        <v>414</v>
      </c>
      <c r="S150" t="s">
        <v>415</v>
      </c>
      <c r="T150" t="s">
        <v>2256</v>
      </c>
      <c r="U150">
        <v>169</v>
      </c>
    </row>
    <row r="151" spans="1:21">
      <c r="A151">
        <v>1235</v>
      </c>
      <c r="B151">
        <v>34000000021</v>
      </c>
      <c r="C151" t="s">
        <v>1274</v>
      </c>
      <c r="D151" t="s">
        <v>2243</v>
      </c>
      <c r="E151" t="s">
        <v>2244</v>
      </c>
      <c r="F151" s="65" t="s">
        <v>735</v>
      </c>
      <c r="G151" t="s">
        <v>409</v>
      </c>
      <c r="H151" t="s">
        <v>1287</v>
      </c>
      <c r="I151">
        <v>1</v>
      </c>
      <c r="J151" t="s">
        <v>411</v>
      </c>
      <c r="K151">
        <v>3020507</v>
      </c>
      <c r="L151" t="s">
        <v>2157</v>
      </c>
      <c r="M151" t="s">
        <v>1288</v>
      </c>
      <c r="N151">
        <v>304000</v>
      </c>
      <c r="O151" t="s">
        <v>1255</v>
      </c>
      <c r="P151" s="66">
        <v>74358.97</v>
      </c>
      <c r="Q151" s="66">
        <v>2230.77</v>
      </c>
      <c r="R151" t="s">
        <v>414</v>
      </c>
      <c r="S151" t="s">
        <v>415</v>
      </c>
      <c r="T151" t="s">
        <v>2257</v>
      </c>
      <c r="U151">
        <v>170</v>
      </c>
    </row>
    <row r="152" spans="1:21">
      <c r="A152">
        <v>1235</v>
      </c>
      <c r="B152">
        <v>34000000022</v>
      </c>
      <c r="C152" t="s">
        <v>1274</v>
      </c>
      <c r="D152" t="s">
        <v>2243</v>
      </c>
      <c r="E152" t="s">
        <v>2244</v>
      </c>
      <c r="F152" s="65" t="s">
        <v>735</v>
      </c>
      <c r="G152" t="s">
        <v>409</v>
      </c>
      <c r="H152" t="s">
        <v>1287</v>
      </c>
      <c r="I152">
        <v>1</v>
      </c>
      <c r="J152" t="s">
        <v>411</v>
      </c>
      <c r="K152">
        <v>3020507</v>
      </c>
      <c r="L152" t="s">
        <v>2157</v>
      </c>
      <c r="M152" t="s">
        <v>1288</v>
      </c>
      <c r="N152">
        <v>304000</v>
      </c>
      <c r="O152" t="s">
        <v>1255</v>
      </c>
      <c r="P152" s="66">
        <v>74358.97</v>
      </c>
      <c r="Q152" s="66">
        <v>2230.77</v>
      </c>
      <c r="R152" t="s">
        <v>414</v>
      </c>
      <c r="S152" t="s">
        <v>490</v>
      </c>
      <c r="T152" t="s">
        <v>2258</v>
      </c>
      <c r="U152">
        <v>171</v>
      </c>
    </row>
    <row r="153" spans="1:21">
      <c r="A153">
        <v>1235</v>
      </c>
      <c r="B153">
        <v>12000000000</v>
      </c>
      <c r="C153" t="s">
        <v>407</v>
      </c>
      <c r="D153" t="s">
        <v>2085</v>
      </c>
      <c r="E153" t="s">
        <v>2086</v>
      </c>
      <c r="F153" s="65" t="s">
        <v>408</v>
      </c>
      <c r="G153" t="s">
        <v>409</v>
      </c>
      <c r="H153" t="s">
        <v>410</v>
      </c>
      <c r="I153">
        <v>1</v>
      </c>
      <c r="J153" t="s">
        <v>411</v>
      </c>
      <c r="K153">
        <v>102010114</v>
      </c>
      <c r="L153" t="s">
        <v>2246</v>
      </c>
      <c r="M153" t="s">
        <v>412</v>
      </c>
      <c r="N153">
        <v>102000</v>
      </c>
      <c r="O153" t="s">
        <v>413</v>
      </c>
      <c r="P153" s="66">
        <v>30085.47</v>
      </c>
      <c r="Q153" s="66">
        <v>902.56</v>
      </c>
      <c r="R153" t="s">
        <v>414</v>
      </c>
      <c r="S153" t="s">
        <v>415</v>
      </c>
      <c r="T153" t="s">
        <v>2259</v>
      </c>
      <c r="U153">
        <v>172</v>
      </c>
    </row>
    <row r="154" spans="1:21">
      <c r="A154">
        <v>1235</v>
      </c>
      <c r="B154">
        <v>12000000032</v>
      </c>
      <c r="C154" t="s">
        <v>407</v>
      </c>
      <c r="D154" t="s">
        <v>2085</v>
      </c>
      <c r="E154" t="s">
        <v>2086</v>
      </c>
      <c r="F154" s="65" t="s">
        <v>493</v>
      </c>
      <c r="G154" t="s">
        <v>409</v>
      </c>
      <c r="H154" t="s">
        <v>484</v>
      </c>
      <c r="I154">
        <v>1</v>
      </c>
      <c r="J154" t="s">
        <v>432</v>
      </c>
      <c r="K154">
        <v>102010114</v>
      </c>
      <c r="L154" t="s">
        <v>2246</v>
      </c>
      <c r="M154" t="s">
        <v>412</v>
      </c>
      <c r="N154">
        <v>102000</v>
      </c>
      <c r="O154" t="s">
        <v>413</v>
      </c>
      <c r="P154" s="66">
        <v>6000</v>
      </c>
      <c r="Q154" s="66">
        <v>2483.7</v>
      </c>
      <c r="R154" t="s">
        <v>414</v>
      </c>
      <c r="S154" t="s">
        <v>415</v>
      </c>
      <c r="T154" t="s">
        <v>2260</v>
      </c>
      <c r="U154">
        <v>173</v>
      </c>
    </row>
    <row r="155" spans="1:21">
      <c r="A155">
        <v>1235</v>
      </c>
      <c r="B155">
        <v>34000000381</v>
      </c>
      <c r="C155" t="s">
        <v>1299</v>
      </c>
      <c r="D155" t="s">
        <v>2243</v>
      </c>
      <c r="E155" t="s">
        <v>2244</v>
      </c>
      <c r="F155" s="65" t="s">
        <v>1300</v>
      </c>
      <c r="G155" t="s">
        <v>1646</v>
      </c>
      <c r="H155" t="s">
        <v>1058</v>
      </c>
      <c r="I155">
        <v>1</v>
      </c>
      <c r="J155" t="s">
        <v>593</v>
      </c>
      <c r="K155">
        <v>3020501</v>
      </c>
      <c r="L155" t="s">
        <v>1299</v>
      </c>
      <c r="M155" t="s">
        <v>1301</v>
      </c>
      <c r="N155">
        <v>304000</v>
      </c>
      <c r="O155" t="s">
        <v>1255</v>
      </c>
      <c r="P155" s="66">
        <v>77929.92</v>
      </c>
      <c r="Q155" s="66">
        <v>2337.9</v>
      </c>
      <c r="R155" t="s">
        <v>414</v>
      </c>
      <c r="S155" t="s">
        <v>490</v>
      </c>
      <c r="T155" t="s">
        <v>2261</v>
      </c>
      <c r="U155">
        <v>174</v>
      </c>
    </row>
    <row r="156" spans="1:21">
      <c r="A156">
        <v>1235</v>
      </c>
      <c r="B156">
        <v>34000000315</v>
      </c>
      <c r="C156" t="s">
        <v>252</v>
      </c>
      <c r="D156" t="s">
        <v>2243</v>
      </c>
      <c r="E156" t="s">
        <v>2244</v>
      </c>
      <c r="F156" s="65" t="s">
        <v>1599</v>
      </c>
      <c r="G156" t="s">
        <v>409</v>
      </c>
      <c r="H156" t="s">
        <v>484</v>
      </c>
      <c r="I156">
        <v>1</v>
      </c>
      <c r="J156" t="s">
        <v>593</v>
      </c>
      <c r="K156">
        <v>3020503</v>
      </c>
      <c r="L156" t="s">
        <v>2082</v>
      </c>
      <c r="M156" t="s">
        <v>1600</v>
      </c>
      <c r="N156">
        <v>304000</v>
      </c>
      <c r="O156" t="s">
        <v>1255</v>
      </c>
      <c r="P156" s="66">
        <v>902.4</v>
      </c>
      <c r="Q156" s="66">
        <v>449.13</v>
      </c>
      <c r="R156" t="s">
        <v>414</v>
      </c>
      <c r="S156" t="s">
        <v>490</v>
      </c>
      <c r="T156" t="s">
        <v>2262</v>
      </c>
      <c r="U156">
        <v>175</v>
      </c>
    </row>
    <row r="157" spans="1:21">
      <c r="A157">
        <v>1235</v>
      </c>
      <c r="B157">
        <v>34000000338</v>
      </c>
      <c r="C157" t="s">
        <v>252</v>
      </c>
      <c r="D157" t="s">
        <v>2243</v>
      </c>
      <c r="E157" t="s">
        <v>2244</v>
      </c>
      <c r="F157" s="65" t="s">
        <v>1615</v>
      </c>
      <c r="G157" t="s">
        <v>409</v>
      </c>
      <c r="H157" t="s">
        <v>760</v>
      </c>
      <c r="I157">
        <v>1</v>
      </c>
      <c r="J157" t="s">
        <v>593</v>
      </c>
      <c r="K157">
        <v>3020503</v>
      </c>
      <c r="L157" t="s">
        <v>2082</v>
      </c>
      <c r="M157" t="s">
        <v>1616</v>
      </c>
      <c r="N157">
        <v>304000</v>
      </c>
      <c r="O157" t="s">
        <v>1255</v>
      </c>
      <c r="P157" s="66">
        <v>17600</v>
      </c>
      <c r="Q157" s="66">
        <v>9267.22</v>
      </c>
      <c r="R157" t="s">
        <v>414</v>
      </c>
      <c r="S157" t="s">
        <v>482</v>
      </c>
      <c r="T157" t="s">
        <v>2263</v>
      </c>
      <c r="U157">
        <v>176</v>
      </c>
    </row>
    <row r="158" spans="1:21">
      <c r="A158">
        <v>1235</v>
      </c>
      <c r="B158">
        <v>21000000152</v>
      </c>
      <c r="C158" t="s">
        <v>366</v>
      </c>
      <c r="D158" t="s">
        <v>2085</v>
      </c>
      <c r="E158" t="s">
        <v>2086</v>
      </c>
      <c r="F158" s="65" t="s">
        <v>367</v>
      </c>
      <c r="G158" t="s">
        <v>409</v>
      </c>
      <c r="H158" t="s">
        <v>576</v>
      </c>
      <c r="I158">
        <v>1</v>
      </c>
      <c r="J158" t="s">
        <v>593</v>
      </c>
      <c r="K158">
        <v>2201002</v>
      </c>
      <c r="L158" t="s">
        <v>2091</v>
      </c>
      <c r="M158" t="s">
        <v>604</v>
      </c>
      <c r="N158">
        <v>200000</v>
      </c>
      <c r="O158" t="s">
        <v>32</v>
      </c>
      <c r="P158" s="66">
        <v>2400</v>
      </c>
      <c r="Q158" s="66">
        <v>72</v>
      </c>
      <c r="R158" t="s">
        <v>608</v>
      </c>
      <c r="S158" t="s">
        <v>748</v>
      </c>
      <c r="T158" t="s">
        <v>368</v>
      </c>
      <c r="U158">
        <v>177</v>
      </c>
    </row>
    <row r="159" spans="1:21">
      <c r="A159">
        <v>1235</v>
      </c>
      <c r="B159">
        <v>21000000118</v>
      </c>
      <c r="C159" t="s">
        <v>381</v>
      </c>
      <c r="D159" t="s">
        <v>2085</v>
      </c>
      <c r="E159" t="s">
        <v>2086</v>
      </c>
      <c r="G159" t="s">
        <v>409</v>
      </c>
      <c r="H159" t="s">
        <v>730</v>
      </c>
      <c r="I159">
        <v>1</v>
      </c>
      <c r="J159" t="s">
        <v>593</v>
      </c>
      <c r="K159">
        <v>2320901</v>
      </c>
      <c r="L159" t="s">
        <v>2264</v>
      </c>
      <c r="M159" t="s">
        <v>731</v>
      </c>
      <c r="N159">
        <v>200000</v>
      </c>
      <c r="O159" t="s">
        <v>32</v>
      </c>
      <c r="P159" s="66">
        <v>4197</v>
      </c>
      <c r="Q159" s="66">
        <v>125.91</v>
      </c>
      <c r="R159" t="s">
        <v>414</v>
      </c>
      <c r="S159" t="s">
        <v>732</v>
      </c>
      <c r="T159" t="s">
        <v>382</v>
      </c>
      <c r="U159">
        <v>178</v>
      </c>
    </row>
    <row r="160" spans="1:21">
      <c r="A160">
        <v>1235</v>
      </c>
      <c r="B160">
        <v>21000000010</v>
      </c>
      <c r="C160" t="s">
        <v>600</v>
      </c>
      <c r="D160" t="s">
        <v>2085</v>
      </c>
      <c r="E160" t="s">
        <v>2086</v>
      </c>
      <c r="G160" t="s">
        <v>409</v>
      </c>
      <c r="H160" t="s">
        <v>610</v>
      </c>
      <c r="I160">
        <v>1</v>
      </c>
      <c r="J160" t="s">
        <v>472</v>
      </c>
      <c r="K160">
        <v>2321007</v>
      </c>
      <c r="L160" t="s">
        <v>2117</v>
      </c>
      <c r="M160" t="s">
        <v>433</v>
      </c>
      <c r="N160">
        <v>200000</v>
      </c>
      <c r="O160" t="s">
        <v>32</v>
      </c>
      <c r="P160" s="66">
        <v>19548.72</v>
      </c>
      <c r="Q160" s="66">
        <v>586.46</v>
      </c>
      <c r="R160" t="s">
        <v>414</v>
      </c>
      <c r="S160" t="s">
        <v>440</v>
      </c>
      <c r="T160" t="s">
        <v>2265</v>
      </c>
      <c r="U160">
        <v>179</v>
      </c>
    </row>
    <row r="161" spans="1:21">
      <c r="A161">
        <v>1235</v>
      </c>
      <c r="B161">
        <v>21000000006</v>
      </c>
      <c r="C161" t="s">
        <v>600</v>
      </c>
      <c r="D161" t="s">
        <v>2085</v>
      </c>
      <c r="E161" t="s">
        <v>2086</v>
      </c>
      <c r="F161" s="65" t="s">
        <v>601</v>
      </c>
      <c r="G161" t="s">
        <v>409</v>
      </c>
      <c r="H161" t="s">
        <v>602</v>
      </c>
      <c r="I161">
        <v>1</v>
      </c>
      <c r="J161" t="s">
        <v>593</v>
      </c>
      <c r="K161">
        <v>2321007</v>
      </c>
      <c r="L161" t="s">
        <v>2117</v>
      </c>
      <c r="M161" t="s">
        <v>433</v>
      </c>
      <c r="N161">
        <v>200000</v>
      </c>
      <c r="O161" t="s">
        <v>32</v>
      </c>
      <c r="P161" s="66">
        <v>69448</v>
      </c>
      <c r="Q161" s="66">
        <v>2083.44</v>
      </c>
      <c r="R161" t="s">
        <v>414</v>
      </c>
      <c r="S161" t="s">
        <v>440</v>
      </c>
      <c r="T161" t="s">
        <v>2266</v>
      </c>
      <c r="U161">
        <v>180</v>
      </c>
    </row>
    <row r="162" spans="1:21">
      <c r="A162">
        <v>1235</v>
      </c>
      <c r="B162">
        <v>21000000166</v>
      </c>
      <c r="C162" t="s">
        <v>312</v>
      </c>
      <c r="D162" t="s">
        <v>2085</v>
      </c>
      <c r="E162" t="s">
        <v>2086</v>
      </c>
      <c r="F162" s="65">
        <v>7040</v>
      </c>
      <c r="G162" t="s">
        <v>409</v>
      </c>
      <c r="H162" t="s">
        <v>765</v>
      </c>
      <c r="I162">
        <v>1</v>
      </c>
      <c r="J162" t="s">
        <v>593</v>
      </c>
      <c r="K162">
        <v>2010104</v>
      </c>
      <c r="L162" t="s">
        <v>2096</v>
      </c>
      <c r="M162" t="s">
        <v>612</v>
      </c>
      <c r="N162">
        <v>200000</v>
      </c>
      <c r="O162" t="s">
        <v>32</v>
      </c>
      <c r="P162" s="66">
        <v>4757.28</v>
      </c>
      <c r="Q162" s="66">
        <v>142.72</v>
      </c>
      <c r="R162" t="s">
        <v>414</v>
      </c>
      <c r="S162" t="s">
        <v>605</v>
      </c>
      <c r="T162" t="s">
        <v>315</v>
      </c>
      <c r="U162">
        <v>181</v>
      </c>
    </row>
    <row r="163" spans="1:21">
      <c r="A163">
        <v>1235</v>
      </c>
      <c r="B163">
        <v>21000000160</v>
      </c>
      <c r="C163" t="s">
        <v>318</v>
      </c>
      <c r="D163" t="s">
        <v>2085</v>
      </c>
      <c r="E163" t="s">
        <v>2086</v>
      </c>
      <c r="F163" s="65" t="s">
        <v>319</v>
      </c>
      <c r="G163" t="s">
        <v>409</v>
      </c>
      <c r="H163" t="s">
        <v>753</v>
      </c>
      <c r="I163">
        <v>1</v>
      </c>
      <c r="J163" t="s">
        <v>593</v>
      </c>
      <c r="K163">
        <v>2010103</v>
      </c>
      <c r="L163" t="s">
        <v>2267</v>
      </c>
      <c r="M163" t="s">
        <v>612</v>
      </c>
      <c r="N163">
        <v>200000</v>
      </c>
      <c r="O163" t="s">
        <v>32</v>
      </c>
      <c r="P163" s="66">
        <v>9669.9</v>
      </c>
      <c r="Q163" s="66">
        <v>290.1</v>
      </c>
      <c r="R163" t="s">
        <v>414</v>
      </c>
      <c r="S163" t="s">
        <v>585</v>
      </c>
      <c r="T163" t="s">
        <v>320</v>
      </c>
      <c r="U163">
        <v>182</v>
      </c>
    </row>
    <row r="164" spans="1:21">
      <c r="A164">
        <v>1235</v>
      </c>
      <c r="B164">
        <v>21000000149</v>
      </c>
      <c r="C164" t="s">
        <v>366</v>
      </c>
      <c r="D164" t="s">
        <v>2085</v>
      </c>
      <c r="E164" t="s">
        <v>2086</v>
      </c>
      <c r="F164" s="65" t="s">
        <v>367</v>
      </c>
      <c r="G164" t="s">
        <v>409</v>
      </c>
      <c r="H164" t="s">
        <v>576</v>
      </c>
      <c r="I164">
        <v>1</v>
      </c>
      <c r="J164" t="s">
        <v>593</v>
      </c>
      <c r="K164">
        <v>2201002</v>
      </c>
      <c r="L164" t="s">
        <v>2091</v>
      </c>
      <c r="M164" t="s">
        <v>604</v>
      </c>
      <c r="N164">
        <v>200000</v>
      </c>
      <c r="O164" t="s">
        <v>32</v>
      </c>
      <c r="P164" s="66">
        <v>2400</v>
      </c>
      <c r="Q164" s="66">
        <v>72</v>
      </c>
      <c r="R164" t="s">
        <v>414</v>
      </c>
      <c r="S164" t="s">
        <v>440</v>
      </c>
      <c r="T164" t="s">
        <v>370</v>
      </c>
      <c r="U164">
        <v>183</v>
      </c>
    </row>
    <row r="165" spans="1:21">
      <c r="A165">
        <v>1235</v>
      </c>
      <c r="B165">
        <v>21000000054</v>
      </c>
      <c r="C165" t="s">
        <v>312</v>
      </c>
      <c r="D165" t="s">
        <v>2085</v>
      </c>
      <c r="E165" t="s">
        <v>2086</v>
      </c>
      <c r="F165" s="65" t="s">
        <v>322</v>
      </c>
      <c r="G165" t="s">
        <v>409</v>
      </c>
      <c r="H165" t="s">
        <v>641</v>
      </c>
      <c r="I165">
        <v>1</v>
      </c>
      <c r="J165" t="s">
        <v>593</v>
      </c>
      <c r="K165">
        <v>2010104</v>
      </c>
      <c r="L165" t="s">
        <v>2096</v>
      </c>
      <c r="M165" t="s">
        <v>612</v>
      </c>
      <c r="N165">
        <v>200000</v>
      </c>
      <c r="O165" t="s">
        <v>32</v>
      </c>
      <c r="P165" s="66">
        <v>7850</v>
      </c>
      <c r="Q165" s="66">
        <v>235.5</v>
      </c>
      <c r="R165" t="s">
        <v>414</v>
      </c>
      <c r="S165" t="s">
        <v>585</v>
      </c>
      <c r="T165" t="s">
        <v>323</v>
      </c>
      <c r="U165">
        <v>184</v>
      </c>
    </row>
    <row r="166" spans="1:21">
      <c r="A166">
        <v>1235</v>
      </c>
      <c r="B166">
        <v>21000000050</v>
      </c>
      <c r="C166" t="s">
        <v>312</v>
      </c>
      <c r="D166" t="s">
        <v>2085</v>
      </c>
      <c r="E166" t="s">
        <v>2086</v>
      </c>
      <c r="F166" s="65" t="s">
        <v>322</v>
      </c>
      <c r="G166" t="s">
        <v>409</v>
      </c>
      <c r="H166" t="s">
        <v>641</v>
      </c>
      <c r="I166">
        <v>1</v>
      </c>
      <c r="J166" t="s">
        <v>593</v>
      </c>
      <c r="K166">
        <v>2010104</v>
      </c>
      <c r="L166" t="s">
        <v>2096</v>
      </c>
      <c r="M166" t="s">
        <v>612</v>
      </c>
      <c r="N166">
        <v>200000</v>
      </c>
      <c r="O166" t="s">
        <v>32</v>
      </c>
      <c r="P166" s="66">
        <v>7850</v>
      </c>
      <c r="Q166" s="66">
        <v>235.5</v>
      </c>
      <c r="R166" t="s">
        <v>414</v>
      </c>
      <c r="S166" t="s">
        <v>642</v>
      </c>
      <c r="T166" t="s">
        <v>324</v>
      </c>
      <c r="U166">
        <v>185</v>
      </c>
    </row>
    <row r="167" spans="1:21">
      <c r="A167">
        <v>1235</v>
      </c>
      <c r="B167">
        <v>21000000046</v>
      </c>
      <c r="C167" t="s">
        <v>312</v>
      </c>
      <c r="D167" t="s">
        <v>2085</v>
      </c>
      <c r="E167" t="s">
        <v>2086</v>
      </c>
      <c r="F167" s="65" t="s">
        <v>325</v>
      </c>
      <c r="G167" t="s">
        <v>409</v>
      </c>
      <c r="H167" t="s">
        <v>641</v>
      </c>
      <c r="I167">
        <v>1</v>
      </c>
      <c r="J167" t="s">
        <v>593</v>
      </c>
      <c r="K167">
        <v>2010104</v>
      </c>
      <c r="L167" t="s">
        <v>2096</v>
      </c>
      <c r="M167" t="s">
        <v>612</v>
      </c>
      <c r="N167">
        <v>200000</v>
      </c>
      <c r="O167" t="s">
        <v>32</v>
      </c>
      <c r="P167" s="66">
        <v>9450</v>
      </c>
      <c r="Q167" s="66">
        <v>283.5</v>
      </c>
      <c r="R167" t="s">
        <v>414</v>
      </c>
      <c r="S167" t="s">
        <v>605</v>
      </c>
      <c r="T167" t="s">
        <v>326</v>
      </c>
      <c r="U167">
        <v>186</v>
      </c>
    </row>
    <row r="168" spans="1:21">
      <c r="A168">
        <v>1235</v>
      </c>
      <c r="B168">
        <v>21000000045</v>
      </c>
      <c r="C168" t="s">
        <v>312</v>
      </c>
      <c r="D168" t="s">
        <v>2085</v>
      </c>
      <c r="E168" t="s">
        <v>2086</v>
      </c>
      <c r="F168" s="65" t="s">
        <v>325</v>
      </c>
      <c r="G168" t="s">
        <v>409</v>
      </c>
      <c r="H168" t="s">
        <v>641</v>
      </c>
      <c r="I168">
        <v>1</v>
      </c>
      <c r="J168" t="s">
        <v>593</v>
      </c>
      <c r="K168">
        <v>2010104</v>
      </c>
      <c r="L168" t="s">
        <v>2096</v>
      </c>
      <c r="M168" t="s">
        <v>612</v>
      </c>
      <c r="N168">
        <v>200000</v>
      </c>
      <c r="O168" t="s">
        <v>32</v>
      </c>
      <c r="P168" s="66">
        <v>9450</v>
      </c>
      <c r="Q168" s="66">
        <v>283.5</v>
      </c>
      <c r="R168" t="s">
        <v>414</v>
      </c>
      <c r="S168" t="s">
        <v>605</v>
      </c>
      <c r="T168" t="s">
        <v>327</v>
      </c>
      <c r="U168">
        <v>187</v>
      </c>
    </row>
    <row r="169" spans="1:21">
      <c r="A169">
        <v>1235</v>
      </c>
      <c r="B169">
        <v>21000000153</v>
      </c>
      <c r="C169" t="s">
        <v>366</v>
      </c>
      <c r="D169" t="s">
        <v>2085</v>
      </c>
      <c r="E169" t="s">
        <v>2086</v>
      </c>
      <c r="F169" s="65" t="s">
        <v>371</v>
      </c>
      <c r="G169" t="s">
        <v>409</v>
      </c>
      <c r="H169" t="s">
        <v>576</v>
      </c>
      <c r="I169">
        <v>1</v>
      </c>
      <c r="J169" t="s">
        <v>593</v>
      </c>
      <c r="K169">
        <v>2201002</v>
      </c>
      <c r="L169" t="s">
        <v>2091</v>
      </c>
      <c r="M169" t="s">
        <v>604</v>
      </c>
      <c r="N169">
        <v>200000</v>
      </c>
      <c r="O169" t="s">
        <v>32</v>
      </c>
      <c r="P169" s="66">
        <v>4600</v>
      </c>
      <c r="Q169" s="66">
        <v>138</v>
      </c>
      <c r="R169" t="s">
        <v>414</v>
      </c>
      <c r="S169" t="s">
        <v>617</v>
      </c>
      <c r="T169" t="s">
        <v>372</v>
      </c>
      <c r="U169">
        <v>188</v>
      </c>
    </row>
    <row r="170" spans="1:21">
      <c r="A170">
        <v>1235</v>
      </c>
      <c r="B170">
        <v>21000000269</v>
      </c>
      <c r="C170" t="s">
        <v>140</v>
      </c>
      <c r="D170" t="s">
        <v>2085</v>
      </c>
      <c r="E170" t="s">
        <v>2086</v>
      </c>
      <c r="F170" s="65" t="s">
        <v>889</v>
      </c>
      <c r="G170" t="s">
        <v>885</v>
      </c>
      <c r="H170" t="s">
        <v>885</v>
      </c>
      <c r="I170">
        <v>1</v>
      </c>
      <c r="J170" t="s">
        <v>593</v>
      </c>
      <c r="K170">
        <v>2010605</v>
      </c>
      <c r="L170" t="s">
        <v>140</v>
      </c>
      <c r="M170" t="s">
        <v>836</v>
      </c>
      <c r="N170">
        <v>200000</v>
      </c>
      <c r="O170" t="s">
        <v>32</v>
      </c>
      <c r="P170" s="66">
        <v>1318</v>
      </c>
      <c r="Q170" s="66">
        <v>439.05</v>
      </c>
      <c r="R170" t="s">
        <v>414</v>
      </c>
      <c r="S170" t="s">
        <v>617</v>
      </c>
      <c r="T170" t="s">
        <v>2268</v>
      </c>
      <c r="U170">
        <v>189</v>
      </c>
    </row>
    <row r="171" spans="1:21">
      <c r="A171">
        <v>1235</v>
      </c>
      <c r="B171">
        <v>21000000202</v>
      </c>
      <c r="C171" t="s">
        <v>113</v>
      </c>
      <c r="D171" t="s">
        <v>2085</v>
      </c>
      <c r="E171" t="s">
        <v>2086</v>
      </c>
      <c r="F171" s="65" t="s">
        <v>328</v>
      </c>
      <c r="G171" t="s">
        <v>792</v>
      </c>
      <c r="H171" t="s">
        <v>792</v>
      </c>
      <c r="I171">
        <v>1</v>
      </c>
      <c r="J171" t="s">
        <v>593</v>
      </c>
      <c r="K171">
        <v>2010104</v>
      </c>
      <c r="L171" t="s">
        <v>2096</v>
      </c>
      <c r="M171" t="s">
        <v>775</v>
      </c>
      <c r="N171">
        <v>200000</v>
      </c>
      <c r="O171" t="s">
        <v>32</v>
      </c>
      <c r="P171" s="66">
        <v>4666</v>
      </c>
      <c r="Q171" s="66">
        <v>139.98</v>
      </c>
      <c r="R171" t="s">
        <v>414</v>
      </c>
      <c r="S171" t="s">
        <v>440</v>
      </c>
      <c r="T171" t="s">
        <v>329</v>
      </c>
      <c r="U171">
        <v>190</v>
      </c>
    </row>
    <row r="172" spans="1:21">
      <c r="A172">
        <v>1235</v>
      </c>
      <c r="B172">
        <v>21000000197</v>
      </c>
      <c r="C172" t="s">
        <v>140</v>
      </c>
      <c r="D172" t="s">
        <v>2085</v>
      </c>
      <c r="E172" t="s">
        <v>2086</v>
      </c>
      <c r="F172" s="65" t="s">
        <v>330</v>
      </c>
      <c r="G172" t="s">
        <v>782</v>
      </c>
      <c r="H172" t="s">
        <v>782</v>
      </c>
      <c r="I172">
        <v>1</v>
      </c>
      <c r="J172" t="s">
        <v>593</v>
      </c>
      <c r="K172">
        <v>2010605</v>
      </c>
      <c r="L172" t="s">
        <v>140</v>
      </c>
      <c r="M172" t="s">
        <v>787</v>
      </c>
      <c r="N172">
        <v>200000</v>
      </c>
      <c r="O172" t="s">
        <v>32</v>
      </c>
      <c r="P172" s="66">
        <v>2405</v>
      </c>
      <c r="Q172" s="66">
        <v>72.15</v>
      </c>
      <c r="R172" t="s">
        <v>414</v>
      </c>
      <c r="S172" t="s">
        <v>440</v>
      </c>
      <c r="T172" t="s">
        <v>331</v>
      </c>
      <c r="U172">
        <v>191</v>
      </c>
    </row>
    <row r="173" spans="1:21">
      <c r="A173">
        <v>1235</v>
      </c>
      <c r="B173">
        <v>21000000180</v>
      </c>
      <c r="C173" t="s">
        <v>333</v>
      </c>
      <c r="D173" t="s">
        <v>2085</v>
      </c>
      <c r="E173" t="s">
        <v>2086</v>
      </c>
      <c r="F173" s="65" t="s">
        <v>334</v>
      </c>
      <c r="G173" t="s">
        <v>768</v>
      </c>
      <c r="H173" t="s">
        <v>768</v>
      </c>
      <c r="I173">
        <v>1</v>
      </c>
      <c r="J173" t="s">
        <v>593</v>
      </c>
      <c r="K173">
        <v>2010104</v>
      </c>
      <c r="L173" t="s">
        <v>2096</v>
      </c>
      <c r="M173" t="s">
        <v>625</v>
      </c>
      <c r="N173">
        <v>200000</v>
      </c>
      <c r="O173" t="s">
        <v>32</v>
      </c>
      <c r="P173" s="66">
        <v>4603.53</v>
      </c>
      <c r="Q173" s="66">
        <v>138.11</v>
      </c>
      <c r="R173" t="s">
        <v>414</v>
      </c>
      <c r="S173" t="s">
        <v>613</v>
      </c>
      <c r="T173" t="s">
        <v>335</v>
      </c>
      <c r="U173">
        <v>192</v>
      </c>
    </row>
    <row r="174" spans="1:21">
      <c r="A174">
        <v>1235</v>
      </c>
      <c r="B174">
        <v>21000000172</v>
      </c>
      <c r="C174" t="s">
        <v>312</v>
      </c>
      <c r="D174" t="s">
        <v>2085</v>
      </c>
      <c r="E174" t="s">
        <v>2086</v>
      </c>
      <c r="F174" s="65">
        <v>7040</v>
      </c>
      <c r="G174" t="s">
        <v>409</v>
      </c>
      <c r="H174" t="s">
        <v>767</v>
      </c>
      <c r="I174">
        <v>1</v>
      </c>
      <c r="J174" t="s">
        <v>593</v>
      </c>
      <c r="K174">
        <v>2010104</v>
      </c>
      <c r="L174" t="s">
        <v>2096</v>
      </c>
      <c r="M174" t="s">
        <v>612</v>
      </c>
      <c r="N174">
        <v>200000</v>
      </c>
      <c r="O174" t="s">
        <v>32</v>
      </c>
      <c r="P174" s="66">
        <v>5668.28</v>
      </c>
      <c r="Q174" s="66">
        <v>170.05</v>
      </c>
      <c r="R174" t="s">
        <v>414</v>
      </c>
      <c r="S174" t="s">
        <v>605</v>
      </c>
      <c r="T174" t="s">
        <v>336</v>
      </c>
      <c r="U174">
        <v>193</v>
      </c>
    </row>
    <row r="175" spans="1:21">
      <c r="A175">
        <v>1235</v>
      </c>
      <c r="B175">
        <v>21000000158</v>
      </c>
      <c r="C175" t="s">
        <v>312</v>
      </c>
      <c r="D175" t="s">
        <v>2085</v>
      </c>
      <c r="E175" t="s">
        <v>2086</v>
      </c>
      <c r="G175" t="s">
        <v>409</v>
      </c>
      <c r="H175" t="s">
        <v>750</v>
      </c>
      <c r="I175">
        <v>1</v>
      </c>
      <c r="J175" t="s">
        <v>593</v>
      </c>
      <c r="K175">
        <v>2010104</v>
      </c>
      <c r="L175" t="s">
        <v>2096</v>
      </c>
      <c r="M175" t="s">
        <v>433</v>
      </c>
      <c r="N175">
        <v>200000</v>
      </c>
      <c r="O175" t="s">
        <v>32</v>
      </c>
      <c r="P175" s="66">
        <v>4708.74</v>
      </c>
      <c r="Q175" s="66">
        <v>141.26</v>
      </c>
      <c r="R175" t="s">
        <v>414</v>
      </c>
      <c r="S175" t="s">
        <v>617</v>
      </c>
      <c r="T175" t="s">
        <v>337</v>
      </c>
      <c r="U175">
        <v>194</v>
      </c>
    </row>
    <row r="176" spans="1:21">
      <c r="A176">
        <v>1235</v>
      </c>
      <c r="B176">
        <v>21000000081</v>
      </c>
      <c r="C176" t="s">
        <v>97</v>
      </c>
      <c r="D176" t="s">
        <v>2085</v>
      </c>
      <c r="E176" t="s">
        <v>2086</v>
      </c>
      <c r="G176" t="s">
        <v>409</v>
      </c>
      <c r="H176" t="s">
        <v>459</v>
      </c>
      <c r="I176">
        <v>1</v>
      </c>
      <c r="J176" t="s">
        <v>593</v>
      </c>
      <c r="K176">
        <v>2010601</v>
      </c>
      <c r="L176" t="s">
        <v>2269</v>
      </c>
      <c r="M176" t="s">
        <v>646</v>
      </c>
      <c r="N176">
        <v>200000</v>
      </c>
      <c r="O176" t="s">
        <v>32</v>
      </c>
      <c r="P176" s="66">
        <v>7400</v>
      </c>
      <c r="Q176" s="66">
        <v>222</v>
      </c>
      <c r="R176" t="s">
        <v>414</v>
      </c>
      <c r="S176" t="s">
        <v>440</v>
      </c>
      <c r="T176" t="s">
        <v>339</v>
      </c>
      <c r="U176">
        <v>195</v>
      </c>
    </row>
    <row r="177" spans="1:21">
      <c r="A177">
        <v>1235</v>
      </c>
      <c r="B177">
        <v>21000000230</v>
      </c>
      <c r="C177" t="s">
        <v>97</v>
      </c>
      <c r="D177" t="s">
        <v>2085</v>
      </c>
      <c r="E177" t="s">
        <v>2086</v>
      </c>
      <c r="F177" s="65" t="s">
        <v>341</v>
      </c>
      <c r="G177" t="s">
        <v>824</v>
      </c>
      <c r="H177" t="s">
        <v>824</v>
      </c>
      <c r="I177">
        <v>1</v>
      </c>
      <c r="J177" t="s">
        <v>593</v>
      </c>
      <c r="K177">
        <v>2010601</v>
      </c>
      <c r="L177" t="s">
        <v>2269</v>
      </c>
      <c r="M177" t="s">
        <v>821</v>
      </c>
      <c r="N177">
        <v>200000</v>
      </c>
      <c r="O177" t="s">
        <v>32</v>
      </c>
      <c r="P177" s="66">
        <v>2525</v>
      </c>
      <c r="Q177" s="66">
        <v>75.75</v>
      </c>
      <c r="R177" t="s">
        <v>414</v>
      </c>
      <c r="S177" t="s">
        <v>748</v>
      </c>
      <c r="T177" t="s">
        <v>342</v>
      </c>
      <c r="U177">
        <v>196</v>
      </c>
    </row>
    <row r="178" spans="1:21">
      <c r="A178">
        <v>1235</v>
      </c>
      <c r="B178">
        <v>21000000223</v>
      </c>
      <c r="C178" t="s">
        <v>168</v>
      </c>
      <c r="D178" t="s">
        <v>2085</v>
      </c>
      <c r="E178" t="s">
        <v>2086</v>
      </c>
      <c r="F178" s="65" t="s">
        <v>344</v>
      </c>
      <c r="G178" t="s">
        <v>824</v>
      </c>
      <c r="H178" t="s">
        <v>824</v>
      </c>
      <c r="I178">
        <v>1</v>
      </c>
      <c r="J178" t="s">
        <v>593</v>
      </c>
      <c r="K178">
        <v>2010105</v>
      </c>
      <c r="L178" t="s">
        <v>2270</v>
      </c>
      <c r="M178" t="s">
        <v>821</v>
      </c>
      <c r="N178">
        <v>200000</v>
      </c>
      <c r="O178" t="s">
        <v>32</v>
      </c>
      <c r="P178" s="66">
        <v>7090</v>
      </c>
      <c r="Q178" s="66">
        <v>212.7</v>
      </c>
      <c r="R178" t="s">
        <v>414</v>
      </c>
      <c r="S178" t="s">
        <v>617</v>
      </c>
      <c r="T178" t="s">
        <v>345</v>
      </c>
      <c r="U178">
        <v>197</v>
      </c>
    </row>
    <row r="179" spans="1:21">
      <c r="A179">
        <v>1235</v>
      </c>
      <c r="B179">
        <v>21000000185</v>
      </c>
      <c r="C179" t="s">
        <v>113</v>
      </c>
      <c r="D179" t="s">
        <v>2085</v>
      </c>
      <c r="E179" t="s">
        <v>2086</v>
      </c>
      <c r="F179" s="65" t="s">
        <v>328</v>
      </c>
      <c r="G179" t="s">
        <v>774</v>
      </c>
      <c r="H179" t="s">
        <v>774</v>
      </c>
      <c r="I179">
        <v>1</v>
      </c>
      <c r="J179" t="s">
        <v>593</v>
      </c>
      <c r="K179">
        <v>2010104</v>
      </c>
      <c r="L179" t="s">
        <v>2096</v>
      </c>
      <c r="M179" t="s">
        <v>775</v>
      </c>
      <c r="N179">
        <v>200000</v>
      </c>
      <c r="O179" t="s">
        <v>32</v>
      </c>
      <c r="P179" s="66">
        <v>4666</v>
      </c>
      <c r="Q179" s="66">
        <v>139.98</v>
      </c>
      <c r="R179" t="s">
        <v>414</v>
      </c>
      <c r="S179" t="s">
        <v>748</v>
      </c>
      <c r="T179" t="s">
        <v>346</v>
      </c>
      <c r="U179">
        <v>198</v>
      </c>
    </row>
    <row r="180" spans="1:21">
      <c r="A180">
        <v>1235</v>
      </c>
      <c r="B180">
        <v>21000000183</v>
      </c>
      <c r="C180" t="s">
        <v>113</v>
      </c>
      <c r="D180" t="s">
        <v>2085</v>
      </c>
      <c r="E180" t="s">
        <v>2086</v>
      </c>
      <c r="F180" s="65" t="s">
        <v>328</v>
      </c>
      <c r="G180" t="s">
        <v>774</v>
      </c>
      <c r="H180" t="s">
        <v>774</v>
      </c>
      <c r="I180">
        <v>1</v>
      </c>
      <c r="J180" t="s">
        <v>593</v>
      </c>
      <c r="K180">
        <v>2010104</v>
      </c>
      <c r="L180" t="s">
        <v>2096</v>
      </c>
      <c r="M180" t="s">
        <v>775</v>
      </c>
      <c r="N180">
        <v>200000</v>
      </c>
      <c r="O180" t="s">
        <v>32</v>
      </c>
      <c r="P180" s="66">
        <v>4666</v>
      </c>
      <c r="Q180" s="66">
        <v>139.98</v>
      </c>
      <c r="R180" t="s">
        <v>414</v>
      </c>
      <c r="S180" t="s">
        <v>605</v>
      </c>
      <c r="T180" t="s">
        <v>347</v>
      </c>
      <c r="U180">
        <v>199</v>
      </c>
    </row>
    <row r="181" spans="1:21">
      <c r="A181">
        <v>1235</v>
      </c>
      <c r="B181">
        <v>21000000173</v>
      </c>
      <c r="C181" t="s">
        <v>348</v>
      </c>
      <c r="D181" t="s">
        <v>2085</v>
      </c>
      <c r="E181" t="s">
        <v>2086</v>
      </c>
      <c r="F181" s="65">
        <v>7040</v>
      </c>
      <c r="G181" t="s">
        <v>409</v>
      </c>
      <c r="H181" t="s">
        <v>767</v>
      </c>
      <c r="I181">
        <v>1</v>
      </c>
      <c r="J181" t="s">
        <v>593</v>
      </c>
      <c r="K181">
        <v>2010104</v>
      </c>
      <c r="L181" t="s">
        <v>2096</v>
      </c>
      <c r="M181" t="s">
        <v>612</v>
      </c>
      <c r="N181">
        <v>200000</v>
      </c>
      <c r="O181" t="s">
        <v>32</v>
      </c>
      <c r="P181" s="66">
        <v>3786.41</v>
      </c>
      <c r="Q181" s="66">
        <v>113.59</v>
      </c>
      <c r="R181" t="s">
        <v>414</v>
      </c>
      <c r="S181" t="s">
        <v>440</v>
      </c>
      <c r="T181" t="s">
        <v>349</v>
      </c>
      <c r="U181">
        <v>200</v>
      </c>
    </row>
    <row r="182" spans="1:21">
      <c r="A182">
        <v>1235</v>
      </c>
      <c r="B182">
        <v>21000000167</v>
      </c>
      <c r="C182" t="s">
        <v>312</v>
      </c>
      <c r="D182" t="s">
        <v>2085</v>
      </c>
      <c r="E182" t="s">
        <v>2086</v>
      </c>
      <c r="F182" s="65">
        <v>7040</v>
      </c>
      <c r="G182" t="s">
        <v>409</v>
      </c>
      <c r="H182" t="s">
        <v>765</v>
      </c>
      <c r="I182">
        <v>1</v>
      </c>
      <c r="J182" t="s">
        <v>593</v>
      </c>
      <c r="K182">
        <v>2010104</v>
      </c>
      <c r="L182" t="s">
        <v>2096</v>
      </c>
      <c r="M182" t="s">
        <v>612</v>
      </c>
      <c r="N182">
        <v>200000</v>
      </c>
      <c r="O182" t="s">
        <v>32</v>
      </c>
      <c r="P182" s="66">
        <v>5637.28</v>
      </c>
      <c r="Q182" s="66">
        <v>169.12</v>
      </c>
      <c r="R182" t="s">
        <v>414</v>
      </c>
      <c r="S182" t="s">
        <v>605</v>
      </c>
      <c r="T182" t="s">
        <v>351</v>
      </c>
      <c r="U182">
        <v>201</v>
      </c>
    </row>
    <row r="183" spans="1:21">
      <c r="A183">
        <v>1235</v>
      </c>
      <c r="B183">
        <v>21000000082</v>
      </c>
      <c r="C183" t="s">
        <v>97</v>
      </c>
      <c r="D183" t="s">
        <v>2085</v>
      </c>
      <c r="E183" t="s">
        <v>2086</v>
      </c>
      <c r="F183" s="65" t="s">
        <v>352</v>
      </c>
      <c r="G183" t="s">
        <v>409</v>
      </c>
      <c r="H183" t="s">
        <v>462</v>
      </c>
      <c r="I183">
        <v>1</v>
      </c>
      <c r="J183" t="s">
        <v>593</v>
      </c>
      <c r="K183">
        <v>2010601</v>
      </c>
      <c r="L183" t="s">
        <v>2269</v>
      </c>
      <c r="M183" t="s">
        <v>646</v>
      </c>
      <c r="N183">
        <v>200000</v>
      </c>
      <c r="O183" t="s">
        <v>32</v>
      </c>
      <c r="P183" s="66">
        <v>2580</v>
      </c>
      <c r="Q183" s="66">
        <v>77.4</v>
      </c>
      <c r="R183" t="s">
        <v>414</v>
      </c>
      <c r="S183" t="s">
        <v>440</v>
      </c>
      <c r="T183" t="s">
        <v>353</v>
      </c>
      <c r="U183">
        <v>202</v>
      </c>
    </row>
    <row r="184" spans="1:21">
      <c r="A184">
        <v>1235</v>
      </c>
      <c r="B184">
        <v>21000000075</v>
      </c>
      <c r="C184" t="s">
        <v>354</v>
      </c>
      <c r="D184" t="s">
        <v>2085</v>
      </c>
      <c r="E184" t="s">
        <v>2086</v>
      </c>
      <c r="G184" t="s">
        <v>409</v>
      </c>
      <c r="H184" t="s">
        <v>670</v>
      </c>
      <c r="I184">
        <v>1</v>
      </c>
      <c r="J184" t="s">
        <v>593</v>
      </c>
      <c r="K184">
        <v>2010601</v>
      </c>
      <c r="L184" t="s">
        <v>2269</v>
      </c>
      <c r="M184" t="s">
        <v>646</v>
      </c>
      <c r="N184">
        <v>200000</v>
      </c>
      <c r="O184" t="s">
        <v>32</v>
      </c>
      <c r="P184" s="66">
        <v>8252.42</v>
      </c>
      <c r="Q184" s="66">
        <v>247.57</v>
      </c>
      <c r="R184" t="s">
        <v>414</v>
      </c>
      <c r="S184" t="s">
        <v>605</v>
      </c>
      <c r="T184" t="s">
        <v>355</v>
      </c>
      <c r="U184">
        <v>203</v>
      </c>
    </row>
    <row r="185" spans="1:21">
      <c r="A185">
        <v>1235</v>
      </c>
      <c r="B185">
        <v>21000000055</v>
      </c>
      <c r="C185" t="s">
        <v>312</v>
      </c>
      <c r="D185" t="s">
        <v>2085</v>
      </c>
      <c r="E185" t="s">
        <v>2086</v>
      </c>
      <c r="F185" s="65" t="s">
        <v>356</v>
      </c>
      <c r="G185" t="s">
        <v>409</v>
      </c>
      <c r="H185" t="s">
        <v>641</v>
      </c>
      <c r="I185">
        <v>1</v>
      </c>
      <c r="J185" t="s">
        <v>593</v>
      </c>
      <c r="K185">
        <v>2010104</v>
      </c>
      <c r="L185" t="s">
        <v>2096</v>
      </c>
      <c r="M185" t="s">
        <v>612</v>
      </c>
      <c r="N185">
        <v>200000</v>
      </c>
      <c r="O185" t="s">
        <v>32</v>
      </c>
      <c r="P185" s="66">
        <v>7850</v>
      </c>
      <c r="Q185" s="66">
        <v>235.5</v>
      </c>
      <c r="R185" t="s">
        <v>414</v>
      </c>
      <c r="S185" t="s">
        <v>440</v>
      </c>
      <c r="T185" t="s">
        <v>357</v>
      </c>
      <c r="U185">
        <v>204</v>
      </c>
    </row>
    <row r="186" spans="1:21">
      <c r="A186">
        <v>1235</v>
      </c>
      <c r="B186">
        <v>21000000347</v>
      </c>
      <c r="C186" t="s">
        <v>366</v>
      </c>
      <c r="D186" t="s">
        <v>2085</v>
      </c>
      <c r="E186" t="s">
        <v>2086</v>
      </c>
      <c r="F186" s="65" t="s">
        <v>373</v>
      </c>
      <c r="G186" t="s">
        <v>542</v>
      </c>
      <c r="H186" t="s">
        <v>614</v>
      </c>
      <c r="I186">
        <v>1</v>
      </c>
      <c r="J186" t="s">
        <v>593</v>
      </c>
      <c r="K186">
        <v>2201002</v>
      </c>
      <c r="L186" t="s">
        <v>2091</v>
      </c>
      <c r="M186" t="s">
        <v>607</v>
      </c>
      <c r="N186">
        <v>200000</v>
      </c>
      <c r="O186" t="s">
        <v>32</v>
      </c>
      <c r="P186" s="66">
        <v>1711</v>
      </c>
      <c r="Q186" s="66">
        <v>51.33</v>
      </c>
      <c r="R186" t="s">
        <v>414</v>
      </c>
      <c r="S186" t="s">
        <v>933</v>
      </c>
      <c r="T186" t="s">
        <v>374</v>
      </c>
      <c r="U186">
        <v>205</v>
      </c>
    </row>
    <row r="187" spans="1:21">
      <c r="A187">
        <v>1235</v>
      </c>
      <c r="B187">
        <v>21000000348</v>
      </c>
      <c r="C187" t="s">
        <v>366</v>
      </c>
      <c r="D187" t="s">
        <v>2085</v>
      </c>
      <c r="E187" t="s">
        <v>2086</v>
      </c>
      <c r="F187" s="65" t="s">
        <v>373</v>
      </c>
      <c r="G187" t="s">
        <v>542</v>
      </c>
      <c r="H187" t="s">
        <v>614</v>
      </c>
      <c r="I187">
        <v>1</v>
      </c>
      <c r="J187" t="s">
        <v>593</v>
      </c>
      <c r="K187">
        <v>2201002</v>
      </c>
      <c r="L187" t="s">
        <v>2091</v>
      </c>
      <c r="M187" t="s">
        <v>607</v>
      </c>
      <c r="N187">
        <v>200000</v>
      </c>
      <c r="O187" t="s">
        <v>32</v>
      </c>
      <c r="P187" s="66">
        <v>1711</v>
      </c>
      <c r="Q187" s="66">
        <v>51.33</v>
      </c>
      <c r="R187" t="s">
        <v>414</v>
      </c>
      <c r="S187" t="s">
        <v>933</v>
      </c>
      <c r="T187" t="s">
        <v>375</v>
      </c>
      <c r="U187">
        <v>206</v>
      </c>
    </row>
    <row r="188" spans="1:21">
      <c r="A188">
        <v>1235</v>
      </c>
      <c r="B188">
        <v>34000000564</v>
      </c>
      <c r="C188" t="s">
        <v>1290</v>
      </c>
      <c r="D188" t="s">
        <v>2079</v>
      </c>
      <c r="E188" t="s">
        <v>2080</v>
      </c>
      <c r="F188" s="65" t="s">
        <v>1295</v>
      </c>
      <c r="G188" t="s">
        <v>542</v>
      </c>
      <c r="H188" t="s">
        <v>451</v>
      </c>
      <c r="I188">
        <v>1</v>
      </c>
      <c r="J188" t="s">
        <v>411</v>
      </c>
      <c r="K188">
        <v>302020106</v>
      </c>
      <c r="L188" t="s">
        <v>1290</v>
      </c>
      <c r="M188" t="s">
        <v>1400</v>
      </c>
      <c r="N188">
        <v>304000</v>
      </c>
      <c r="O188" t="s">
        <v>1255</v>
      </c>
      <c r="P188" s="66">
        <v>42735.04</v>
      </c>
      <c r="Q188" s="66">
        <v>1282.05</v>
      </c>
      <c r="R188" t="s">
        <v>414</v>
      </c>
      <c r="S188" t="s">
        <v>544</v>
      </c>
      <c r="T188" t="s">
        <v>2271</v>
      </c>
      <c r="U188">
        <v>207</v>
      </c>
    </row>
  </sheetData>
  <autoFilter xmlns:etc="http://www.wps.cn/officeDocument/2017/etCustomData" ref="A1:U188" etc:filterBottomFollowUsedRange="0">
    <extLst/>
  </autoFilter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3" sqref="$A3:$XFD3"/>
    </sheetView>
  </sheetViews>
  <sheetFormatPr defaultColWidth="7.33333333333333" defaultRowHeight="14.25"/>
  <cols>
    <col min="1" max="1" width="4.775" style="56" customWidth="1"/>
    <col min="2" max="3" width="8.33333333333333" style="56" customWidth="1"/>
    <col min="4" max="4" width="15.6666666666667" style="56" customWidth="1"/>
    <col min="5" max="5" width="11.4416666666667" style="56" customWidth="1"/>
    <col min="6" max="6" width="10" style="56" customWidth="1"/>
    <col min="7" max="7" width="12.3333333333333" style="56" customWidth="1"/>
    <col min="8" max="8" width="10" style="56" customWidth="1"/>
    <col min="9" max="9" width="19.4416666666667" style="56" customWidth="1"/>
    <col min="10" max="10" width="32.775" style="56" customWidth="1"/>
    <col min="11" max="11" width="8.33333333333333" style="56" customWidth="1"/>
    <col min="12" max="12" width="17.6666666666667" style="56" customWidth="1"/>
    <col min="13" max="15" width="8.33333333333333" style="56" customWidth="1"/>
    <col min="16" max="16" width="10.4416666666667" style="57" customWidth="1"/>
    <col min="17" max="18" width="8.33333333333333" style="56" customWidth="1"/>
    <col min="19" max="19" width="12.3333333333333" style="56" customWidth="1"/>
    <col min="20" max="20" width="10.4416666666667" style="57" customWidth="1"/>
    <col min="21" max="16384" width="7.33333333333333" style="56"/>
  </cols>
  <sheetData>
    <row r="1" ht="20.25" spans="1:20">
      <c r="A1" s="58" t="s">
        <v>2272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9:20">
      <c r="S2" s="64" t="s">
        <v>2273</v>
      </c>
      <c r="T2" s="64"/>
    </row>
    <row r="3" spans="1:20">
      <c r="A3" s="59" t="s">
        <v>0</v>
      </c>
      <c r="B3" s="59" t="s">
        <v>2274</v>
      </c>
      <c r="C3" s="59" t="s">
        <v>2275</v>
      </c>
      <c r="D3" s="59" t="s">
        <v>2276</v>
      </c>
      <c r="E3" s="59" t="s">
        <v>2277</v>
      </c>
      <c r="F3" s="59" t="s">
        <v>2278</v>
      </c>
      <c r="G3" s="59" t="s">
        <v>2279</v>
      </c>
      <c r="H3" s="59" t="s">
        <v>2280</v>
      </c>
      <c r="I3" s="59" t="s">
        <v>2281</v>
      </c>
      <c r="J3" s="59" t="s">
        <v>74</v>
      </c>
      <c r="K3" s="59" t="s">
        <v>2282</v>
      </c>
      <c r="L3" s="59" t="s">
        <v>2283</v>
      </c>
      <c r="M3" s="59" t="s">
        <v>2284</v>
      </c>
      <c r="N3" s="59" t="s">
        <v>2285</v>
      </c>
      <c r="O3" s="59" t="s">
        <v>2286</v>
      </c>
      <c r="P3" s="62" t="s">
        <v>2287</v>
      </c>
      <c r="Q3" s="59" t="s">
        <v>2288</v>
      </c>
      <c r="R3" s="59" t="s">
        <v>2289</v>
      </c>
      <c r="S3" s="59" t="s">
        <v>2290</v>
      </c>
      <c r="T3" s="62" t="s">
        <v>2291</v>
      </c>
    </row>
    <row r="4" spans="1:20">
      <c r="A4" s="60">
        <v>7538</v>
      </c>
      <c r="B4" s="61" t="s">
        <v>299</v>
      </c>
      <c r="C4" s="61" t="s">
        <v>299</v>
      </c>
      <c r="D4" s="61" t="s">
        <v>2292</v>
      </c>
      <c r="E4" s="61">
        <v>34000000240</v>
      </c>
      <c r="F4" s="61" t="s">
        <v>300</v>
      </c>
      <c r="G4" s="61" t="s">
        <v>2293</v>
      </c>
      <c r="H4" s="61" t="s">
        <v>2294</v>
      </c>
      <c r="I4" s="61" t="s">
        <v>2295</v>
      </c>
      <c r="J4" s="61" t="s">
        <v>301</v>
      </c>
      <c r="K4" s="61" t="s">
        <v>2296</v>
      </c>
      <c r="L4" s="61" t="s">
        <v>2297</v>
      </c>
      <c r="M4" s="61">
        <v>14</v>
      </c>
      <c r="N4" s="61">
        <v>10</v>
      </c>
      <c r="O4" s="61" t="s">
        <v>2243</v>
      </c>
      <c r="P4" s="61">
        <v>8974.36</v>
      </c>
      <c r="Q4" s="61">
        <v>8705.13</v>
      </c>
      <c r="R4" s="61">
        <v>269.23</v>
      </c>
      <c r="S4" s="61">
        <v>0</v>
      </c>
      <c r="T4" s="63">
        <v>269.23</v>
      </c>
    </row>
    <row r="5" spans="1:20">
      <c r="A5" s="60">
        <v>7539</v>
      </c>
      <c r="B5" s="61" t="s">
        <v>299</v>
      </c>
      <c r="C5" s="61" t="s">
        <v>299</v>
      </c>
      <c r="D5" s="61" t="s">
        <v>2298</v>
      </c>
      <c r="E5" s="61">
        <v>34000000238</v>
      </c>
      <c r="F5" s="61" t="s">
        <v>300</v>
      </c>
      <c r="G5" s="61" t="s">
        <v>2293</v>
      </c>
      <c r="H5" s="61" t="s">
        <v>2294</v>
      </c>
      <c r="I5" s="61" t="s">
        <v>2295</v>
      </c>
      <c r="J5" s="61" t="s">
        <v>301</v>
      </c>
      <c r="K5" s="61" t="s">
        <v>2296</v>
      </c>
      <c r="L5" s="61" t="s">
        <v>2297</v>
      </c>
      <c r="M5" s="61">
        <v>14</v>
      </c>
      <c r="N5" s="61">
        <v>10</v>
      </c>
      <c r="O5" s="61" t="s">
        <v>2243</v>
      </c>
      <c r="P5" s="61">
        <v>8974.36</v>
      </c>
      <c r="Q5" s="61">
        <v>8705.13</v>
      </c>
      <c r="R5" s="61">
        <v>269.23</v>
      </c>
      <c r="S5" s="61">
        <v>0</v>
      </c>
      <c r="T5" s="63">
        <v>269.23</v>
      </c>
    </row>
    <row r="6" spans="1:20">
      <c r="A6" s="60">
        <v>7540</v>
      </c>
      <c r="B6" s="61" t="s">
        <v>299</v>
      </c>
      <c r="C6" s="61" t="s">
        <v>299</v>
      </c>
      <c r="D6" s="61" t="s">
        <v>2299</v>
      </c>
      <c r="E6" s="61">
        <v>34000000239</v>
      </c>
      <c r="F6" s="61" t="s">
        <v>300</v>
      </c>
      <c r="G6" s="61" t="s">
        <v>2293</v>
      </c>
      <c r="H6" s="61" t="s">
        <v>2294</v>
      </c>
      <c r="I6" s="61" t="s">
        <v>2295</v>
      </c>
      <c r="J6" s="61" t="s">
        <v>301</v>
      </c>
      <c r="K6" s="61" t="s">
        <v>2296</v>
      </c>
      <c r="L6" s="61" t="s">
        <v>2297</v>
      </c>
      <c r="M6" s="61">
        <v>14</v>
      </c>
      <c r="N6" s="61">
        <v>10</v>
      </c>
      <c r="O6" s="61" t="s">
        <v>2243</v>
      </c>
      <c r="P6" s="61">
        <v>8974.36</v>
      </c>
      <c r="Q6" s="61">
        <v>8705.13</v>
      </c>
      <c r="R6" s="61">
        <v>269.23</v>
      </c>
      <c r="S6" s="61">
        <v>0</v>
      </c>
      <c r="T6" s="63">
        <v>269.23</v>
      </c>
    </row>
    <row r="7" spans="1:20">
      <c r="A7" s="60">
        <v>7541</v>
      </c>
      <c r="B7" s="61" t="s">
        <v>299</v>
      </c>
      <c r="C7" s="61" t="s">
        <v>299</v>
      </c>
      <c r="D7" s="61" t="s">
        <v>2300</v>
      </c>
      <c r="E7" s="61">
        <v>21000000166</v>
      </c>
      <c r="F7" s="61" t="s">
        <v>312</v>
      </c>
      <c r="G7" s="61" t="s">
        <v>2293</v>
      </c>
      <c r="H7" s="61" t="s">
        <v>2301</v>
      </c>
      <c r="I7" s="61" t="s">
        <v>2302</v>
      </c>
      <c r="J7" s="61" t="s">
        <v>313</v>
      </c>
      <c r="K7" s="61" t="s">
        <v>2303</v>
      </c>
      <c r="L7" s="61" t="s">
        <v>2304</v>
      </c>
      <c r="M7" s="61">
        <v>4</v>
      </c>
      <c r="N7" s="61">
        <v>6</v>
      </c>
      <c r="O7" s="61" t="s">
        <v>2085</v>
      </c>
      <c r="P7" s="63">
        <v>4757.28</v>
      </c>
      <c r="Q7" s="61">
        <v>4614.56</v>
      </c>
      <c r="R7" s="61">
        <v>142.72</v>
      </c>
      <c r="S7" s="61">
        <v>0</v>
      </c>
      <c r="T7" s="63">
        <v>142.72</v>
      </c>
    </row>
    <row r="8" spans="1:20">
      <c r="A8" s="60">
        <v>7542</v>
      </c>
      <c r="B8" s="61" t="s">
        <v>299</v>
      </c>
      <c r="C8" s="61" t="s">
        <v>299</v>
      </c>
      <c r="D8" s="61" t="s">
        <v>2305</v>
      </c>
      <c r="E8" s="61">
        <v>21000000160</v>
      </c>
      <c r="F8" s="61" t="s">
        <v>318</v>
      </c>
      <c r="G8" s="61" t="s">
        <v>2293</v>
      </c>
      <c r="H8" s="61" t="s">
        <v>2301</v>
      </c>
      <c r="I8" s="61" t="s">
        <v>2302</v>
      </c>
      <c r="J8" s="61" t="s">
        <v>319</v>
      </c>
      <c r="K8" s="61" t="s">
        <v>2306</v>
      </c>
      <c r="L8" s="61" t="s">
        <v>2304</v>
      </c>
      <c r="M8" s="61">
        <v>4</v>
      </c>
      <c r="N8" s="61">
        <v>7</v>
      </c>
      <c r="O8" s="61" t="s">
        <v>2085</v>
      </c>
      <c r="P8" s="63">
        <v>9669.9</v>
      </c>
      <c r="Q8" s="61">
        <v>9379.8</v>
      </c>
      <c r="R8" s="61">
        <v>290.1</v>
      </c>
      <c r="S8" s="61">
        <v>0</v>
      </c>
      <c r="T8" s="63">
        <v>290.1</v>
      </c>
    </row>
    <row r="9" spans="1:20">
      <c r="A9" s="60">
        <v>7543</v>
      </c>
      <c r="B9" s="61" t="s">
        <v>299</v>
      </c>
      <c r="C9" s="61" t="s">
        <v>299</v>
      </c>
      <c r="D9" s="61" t="s">
        <v>2307</v>
      </c>
      <c r="E9" s="61">
        <v>21000000054</v>
      </c>
      <c r="F9" s="61" t="s">
        <v>312</v>
      </c>
      <c r="G9" s="61" t="s">
        <v>2293</v>
      </c>
      <c r="H9" s="61" t="s">
        <v>2301</v>
      </c>
      <c r="I9" s="61" t="s">
        <v>2302</v>
      </c>
      <c r="J9" s="61" t="s">
        <v>322</v>
      </c>
      <c r="K9" s="61" t="s">
        <v>2308</v>
      </c>
      <c r="L9" s="61" t="s">
        <v>2304</v>
      </c>
      <c r="M9" s="61">
        <v>4</v>
      </c>
      <c r="N9" s="61">
        <v>12</v>
      </c>
      <c r="O9" s="61" t="s">
        <v>2085</v>
      </c>
      <c r="P9" s="63">
        <v>7850</v>
      </c>
      <c r="Q9" s="61">
        <v>7614.5</v>
      </c>
      <c r="R9" s="61">
        <v>235.5</v>
      </c>
      <c r="S9" s="61">
        <v>0</v>
      </c>
      <c r="T9" s="63">
        <v>235.5</v>
      </c>
    </row>
    <row r="10" spans="1:20">
      <c r="A10" s="60">
        <v>7544</v>
      </c>
      <c r="B10" s="61" t="s">
        <v>299</v>
      </c>
      <c r="C10" s="61" t="s">
        <v>299</v>
      </c>
      <c r="D10" s="61" t="s">
        <v>2309</v>
      </c>
      <c r="E10" s="61">
        <v>21000000050</v>
      </c>
      <c r="F10" s="61" t="s">
        <v>312</v>
      </c>
      <c r="G10" s="61" t="s">
        <v>2293</v>
      </c>
      <c r="H10" s="61" t="s">
        <v>2301</v>
      </c>
      <c r="I10" s="61" t="s">
        <v>2302</v>
      </c>
      <c r="J10" s="61" t="s">
        <v>322</v>
      </c>
      <c r="K10" s="61" t="s">
        <v>2308</v>
      </c>
      <c r="L10" s="61" t="s">
        <v>2304</v>
      </c>
      <c r="M10" s="61">
        <v>4</v>
      </c>
      <c r="N10" s="61">
        <v>12</v>
      </c>
      <c r="O10" s="61" t="s">
        <v>2085</v>
      </c>
      <c r="P10" s="63">
        <v>7850</v>
      </c>
      <c r="Q10" s="61">
        <v>7614.5</v>
      </c>
      <c r="R10" s="61">
        <v>235.5</v>
      </c>
      <c r="S10" s="61">
        <v>0</v>
      </c>
      <c r="T10" s="63">
        <v>235.5</v>
      </c>
    </row>
    <row r="11" spans="1:20">
      <c r="A11" s="60">
        <v>7545</v>
      </c>
      <c r="B11" s="61" t="s">
        <v>299</v>
      </c>
      <c r="C11" s="61" t="s">
        <v>299</v>
      </c>
      <c r="D11" s="61" t="s">
        <v>2310</v>
      </c>
      <c r="E11" s="61">
        <v>21000000046</v>
      </c>
      <c r="F11" s="61" t="s">
        <v>312</v>
      </c>
      <c r="G11" s="61" t="s">
        <v>2293</v>
      </c>
      <c r="H11" s="61" t="s">
        <v>2301</v>
      </c>
      <c r="I11" s="61" t="s">
        <v>2302</v>
      </c>
      <c r="J11" s="61" t="s">
        <v>325</v>
      </c>
      <c r="K11" s="61" t="s">
        <v>2308</v>
      </c>
      <c r="L11" s="61" t="s">
        <v>2304</v>
      </c>
      <c r="M11" s="61">
        <v>4</v>
      </c>
      <c r="N11" s="61">
        <v>12</v>
      </c>
      <c r="O11" s="61" t="s">
        <v>2085</v>
      </c>
      <c r="P11" s="63">
        <v>9450</v>
      </c>
      <c r="Q11" s="61">
        <v>9166.5</v>
      </c>
      <c r="R11" s="61">
        <v>283.5</v>
      </c>
      <c r="S11" s="61">
        <v>0</v>
      </c>
      <c r="T11" s="63">
        <v>283.5</v>
      </c>
    </row>
    <row r="12" spans="1:20">
      <c r="A12" s="60">
        <v>7546</v>
      </c>
      <c r="B12" s="61" t="s">
        <v>299</v>
      </c>
      <c r="C12" s="61" t="s">
        <v>299</v>
      </c>
      <c r="D12" s="61" t="s">
        <v>2311</v>
      </c>
      <c r="E12" s="61">
        <v>21000000045</v>
      </c>
      <c r="F12" s="61" t="s">
        <v>312</v>
      </c>
      <c r="G12" s="61" t="s">
        <v>2293</v>
      </c>
      <c r="H12" s="61" t="s">
        <v>2301</v>
      </c>
      <c r="I12" s="61" t="s">
        <v>2302</v>
      </c>
      <c r="J12" s="61" t="s">
        <v>325</v>
      </c>
      <c r="K12" s="61" t="s">
        <v>2308</v>
      </c>
      <c r="L12" s="61" t="s">
        <v>2304</v>
      </c>
      <c r="M12" s="61">
        <v>4</v>
      </c>
      <c r="N12" s="61">
        <v>12</v>
      </c>
      <c r="O12" s="61" t="s">
        <v>2085</v>
      </c>
      <c r="P12" s="63">
        <v>9450</v>
      </c>
      <c r="Q12" s="61">
        <v>9166.5</v>
      </c>
      <c r="R12" s="61">
        <v>283.5</v>
      </c>
      <c r="S12" s="61">
        <v>0</v>
      </c>
      <c r="T12" s="63">
        <v>283.5</v>
      </c>
    </row>
    <row r="13" spans="1:20">
      <c r="A13" s="60">
        <v>7547</v>
      </c>
      <c r="B13" s="61" t="s">
        <v>299</v>
      </c>
      <c r="C13" s="61" t="s">
        <v>299</v>
      </c>
      <c r="D13" s="61" t="s">
        <v>2312</v>
      </c>
      <c r="E13" s="61">
        <v>21000000202</v>
      </c>
      <c r="F13" s="61" t="s">
        <v>113</v>
      </c>
      <c r="G13" s="61" t="s">
        <v>2293</v>
      </c>
      <c r="H13" s="61" t="s">
        <v>2301</v>
      </c>
      <c r="I13" s="61" t="s">
        <v>2302</v>
      </c>
      <c r="J13" s="61" t="s">
        <v>328</v>
      </c>
      <c r="K13" s="61" t="s">
        <v>2313</v>
      </c>
      <c r="L13" s="61" t="s">
        <v>2304</v>
      </c>
      <c r="M13" s="61">
        <v>4</v>
      </c>
      <c r="N13" s="61">
        <v>5</v>
      </c>
      <c r="O13" s="61" t="s">
        <v>2085</v>
      </c>
      <c r="P13" s="63">
        <v>4666</v>
      </c>
      <c r="Q13" s="61">
        <v>4526.02</v>
      </c>
      <c r="R13" s="61">
        <v>139.98</v>
      </c>
      <c r="S13" s="61">
        <v>0</v>
      </c>
      <c r="T13" s="63">
        <v>139.98</v>
      </c>
    </row>
    <row r="14" spans="1:20">
      <c r="A14" s="60">
        <v>7548</v>
      </c>
      <c r="B14" s="61" t="s">
        <v>299</v>
      </c>
      <c r="C14" s="61" t="s">
        <v>299</v>
      </c>
      <c r="D14" s="61" t="s">
        <v>2314</v>
      </c>
      <c r="E14" s="61">
        <v>21000000197</v>
      </c>
      <c r="F14" s="61" t="s">
        <v>140</v>
      </c>
      <c r="G14" s="61" t="s">
        <v>2293</v>
      </c>
      <c r="H14" s="61" t="s">
        <v>2301</v>
      </c>
      <c r="I14" s="61" t="s">
        <v>2302</v>
      </c>
      <c r="J14" s="61" t="s">
        <v>330</v>
      </c>
      <c r="K14" s="61" t="s">
        <v>2315</v>
      </c>
      <c r="L14" s="61" t="s">
        <v>2304</v>
      </c>
      <c r="M14" s="61">
        <v>4</v>
      </c>
      <c r="N14" s="61">
        <v>5</v>
      </c>
      <c r="O14" s="61" t="s">
        <v>2085</v>
      </c>
      <c r="P14" s="63">
        <v>2405</v>
      </c>
      <c r="Q14" s="61">
        <v>2332.85</v>
      </c>
      <c r="R14" s="61">
        <v>72.15</v>
      </c>
      <c r="S14" s="61">
        <v>0</v>
      </c>
      <c r="T14" s="63">
        <v>72.15</v>
      </c>
    </row>
    <row r="15" spans="1:20">
      <c r="A15" s="60">
        <v>7549</v>
      </c>
      <c r="B15" s="61" t="s">
        <v>299</v>
      </c>
      <c r="C15" s="61" t="s">
        <v>299</v>
      </c>
      <c r="D15" s="61" t="s">
        <v>2316</v>
      </c>
      <c r="E15" s="61">
        <v>21000000180</v>
      </c>
      <c r="F15" s="61" t="s">
        <v>333</v>
      </c>
      <c r="G15" s="61" t="s">
        <v>2293</v>
      </c>
      <c r="H15" s="61" t="s">
        <v>2301</v>
      </c>
      <c r="I15" s="61" t="s">
        <v>2302</v>
      </c>
      <c r="J15" s="61" t="s">
        <v>334</v>
      </c>
      <c r="K15" s="61" t="s">
        <v>2317</v>
      </c>
      <c r="L15" s="61" t="s">
        <v>2304</v>
      </c>
      <c r="M15" s="61">
        <v>4</v>
      </c>
      <c r="N15" s="61">
        <v>6</v>
      </c>
      <c r="O15" s="61" t="s">
        <v>2085</v>
      </c>
      <c r="P15" s="63">
        <v>4603.53</v>
      </c>
      <c r="Q15" s="61">
        <v>4465.42</v>
      </c>
      <c r="R15" s="61">
        <v>138.11</v>
      </c>
      <c r="S15" s="61">
        <v>0</v>
      </c>
      <c r="T15" s="63">
        <v>138.11</v>
      </c>
    </row>
    <row r="16" spans="1:20">
      <c r="A16" s="60">
        <v>7550</v>
      </c>
      <c r="B16" s="61" t="s">
        <v>299</v>
      </c>
      <c r="C16" s="61" t="s">
        <v>299</v>
      </c>
      <c r="D16" s="61" t="s">
        <v>2318</v>
      </c>
      <c r="E16" s="61">
        <v>21000000172</v>
      </c>
      <c r="F16" s="61" t="s">
        <v>312</v>
      </c>
      <c r="G16" s="61" t="s">
        <v>2293</v>
      </c>
      <c r="H16" s="61" t="s">
        <v>2301</v>
      </c>
      <c r="I16" s="61" t="s">
        <v>2302</v>
      </c>
      <c r="J16" s="61" t="s">
        <v>313</v>
      </c>
      <c r="K16" s="61" t="s">
        <v>2319</v>
      </c>
      <c r="L16" s="61" t="s">
        <v>2304</v>
      </c>
      <c r="M16" s="61">
        <v>4</v>
      </c>
      <c r="N16" s="61">
        <v>6</v>
      </c>
      <c r="O16" s="61" t="s">
        <v>2085</v>
      </c>
      <c r="P16" s="63">
        <v>5668.28</v>
      </c>
      <c r="Q16" s="61">
        <v>5498.23</v>
      </c>
      <c r="R16" s="61">
        <v>170.05</v>
      </c>
      <c r="S16" s="61">
        <v>0</v>
      </c>
      <c r="T16" s="63">
        <v>170.05</v>
      </c>
    </row>
    <row r="17" spans="1:20">
      <c r="A17" s="60">
        <v>7551</v>
      </c>
      <c r="B17" s="61" t="s">
        <v>299</v>
      </c>
      <c r="C17" s="61" t="s">
        <v>299</v>
      </c>
      <c r="D17" s="61" t="s">
        <v>2320</v>
      </c>
      <c r="E17" s="61">
        <v>21000000158</v>
      </c>
      <c r="F17" s="61" t="s">
        <v>312</v>
      </c>
      <c r="G17" s="61" t="s">
        <v>2293</v>
      </c>
      <c r="H17" s="61" t="s">
        <v>2301</v>
      </c>
      <c r="I17" s="61" t="s">
        <v>2302</v>
      </c>
      <c r="J17" s="61"/>
      <c r="K17" s="61" t="s">
        <v>2321</v>
      </c>
      <c r="L17" s="61" t="s">
        <v>2304</v>
      </c>
      <c r="M17" s="61">
        <v>4</v>
      </c>
      <c r="N17" s="61">
        <v>7</v>
      </c>
      <c r="O17" s="61" t="s">
        <v>2085</v>
      </c>
      <c r="P17" s="63">
        <v>4708.74</v>
      </c>
      <c r="Q17" s="61">
        <v>4567.48</v>
      </c>
      <c r="R17" s="61">
        <v>141.26</v>
      </c>
      <c r="S17" s="61">
        <v>0</v>
      </c>
      <c r="T17" s="63">
        <v>141.26</v>
      </c>
    </row>
    <row r="18" spans="1:20">
      <c r="A18" s="60">
        <v>7552</v>
      </c>
      <c r="B18" s="61" t="s">
        <v>299</v>
      </c>
      <c r="C18" s="61" t="s">
        <v>299</v>
      </c>
      <c r="D18" s="61" t="s">
        <v>2322</v>
      </c>
      <c r="E18" s="61">
        <v>21000000081</v>
      </c>
      <c r="F18" s="61" t="s">
        <v>97</v>
      </c>
      <c r="G18" s="61" t="s">
        <v>2293</v>
      </c>
      <c r="H18" s="61" t="s">
        <v>2301</v>
      </c>
      <c r="I18" s="61" t="s">
        <v>2302</v>
      </c>
      <c r="J18" s="61"/>
      <c r="K18" s="61" t="s">
        <v>2323</v>
      </c>
      <c r="L18" s="61" t="s">
        <v>2304</v>
      </c>
      <c r="M18" s="61">
        <v>4</v>
      </c>
      <c r="N18" s="61">
        <v>10</v>
      </c>
      <c r="O18" s="61" t="s">
        <v>2085</v>
      </c>
      <c r="P18" s="63">
        <v>7400</v>
      </c>
      <c r="Q18" s="61">
        <v>7178</v>
      </c>
      <c r="R18" s="61">
        <v>222</v>
      </c>
      <c r="S18" s="61">
        <v>0</v>
      </c>
      <c r="T18" s="63">
        <v>222</v>
      </c>
    </row>
    <row r="19" spans="1:20">
      <c r="A19" s="60">
        <v>7553</v>
      </c>
      <c r="B19" s="61" t="s">
        <v>299</v>
      </c>
      <c r="C19" s="61" t="s">
        <v>299</v>
      </c>
      <c r="D19" s="61" t="s">
        <v>2324</v>
      </c>
      <c r="E19" s="61">
        <v>21000000230</v>
      </c>
      <c r="F19" s="61" t="s">
        <v>97</v>
      </c>
      <c r="G19" s="61" t="s">
        <v>2293</v>
      </c>
      <c r="H19" s="61" t="s">
        <v>2301</v>
      </c>
      <c r="I19" s="61" t="s">
        <v>2302</v>
      </c>
      <c r="J19" s="61" t="s">
        <v>341</v>
      </c>
      <c r="K19" s="61" t="s">
        <v>2325</v>
      </c>
      <c r="L19" s="61" t="s">
        <v>2304</v>
      </c>
      <c r="M19" s="61">
        <v>4</v>
      </c>
      <c r="N19" s="61">
        <v>4</v>
      </c>
      <c r="O19" s="61" t="s">
        <v>2085</v>
      </c>
      <c r="P19" s="63">
        <v>2525</v>
      </c>
      <c r="Q19" s="61">
        <v>2449.25</v>
      </c>
      <c r="R19" s="61">
        <v>75.75</v>
      </c>
      <c r="S19" s="61">
        <v>0</v>
      </c>
      <c r="T19" s="63">
        <v>75.75</v>
      </c>
    </row>
    <row r="20" spans="1:20">
      <c r="A20" s="60">
        <v>7554</v>
      </c>
      <c r="B20" s="61" t="s">
        <v>299</v>
      </c>
      <c r="C20" s="61" t="s">
        <v>299</v>
      </c>
      <c r="D20" s="61" t="s">
        <v>2326</v>
      </c>
      <c r="E20" s="61">
        <v>21000000223</v>
      </c>
      <c r="F20" s="61" t="s">
        <v>168</v>
      </c>
      <c r="G20" s="61" t="s">
        <v>2293</v>
      </c>
      <c r="H20" s="61" t="s">
        <v>2301</v>
      </c>
      <c r="I20" s="61" t="s">
        <v>2302</v>
      </c>
      <c r="J20" s="61" t="s">
        <v>344</v>
      </c>
      <c r="K20" s="61" t="s">
        <v>2325</v>
      </c>
      <c r="L20" s="61" t="s">
        <v>2304</v>
      </c>
      <c r="M20" s="61">
        <v>4</v>
      </c>
      <c r="N20" s="61">
        <v>4</v>
      </c>
      <c r="O20" s="61" t="s">
        <v>2085</v>
      </c>
      <c r="P20" s="63">
        <v>7090</v>
      </c>
      <c r="Q20" s="61">
        <v>6877.3</v>
      </c>
      <c r="R20" s="61">
        <v>212.7</v>
      </c>
      <c r="S20" s="61">
        <v>0</v>
      </c>
      <c r="T20" s="63">
        <v>212.7</v>
      </c>
    </row>
    <row r="21" spans="1:20">
      <c r="A21" s="60">
        <v>7555</v>
      </c>
      <c r="B21" s="61" t="s">
        <v>299</v>
      </c>
      <c r="C21" s="61" t="s">
        <v>299</v>
      </c>
      <c r="D21" s="61" t="s">
        <v>2327</v>
      </c>
      <c r="E21" s="61">
        <v>21000000185</v>
      </c>
      <c r="F21" s="61" t="s">
        <v>113</v>
      </c>
      <c r="G21" s="61" t="s">
        <v>2293</v>
      </c>
      <c r="H21" s="61" t="s">
        <v>2301</v>
      </c>
      <c r="I21" s="61" t="s">
        <v>2302</v>
      </c>
      <c r="J21" s="61" t="s">
        <v>328</v>
      </c>
      <c r="K21" s="61" t="s">
        <v>2328</v>
      </c>
      <c r="L21" s="61" t="s">
        <v>2304</v>
      </c>
      <c r="M21" s="61">
        <v>4</v>
      </c>
      <c r="N21" s="61">
        <v>5</v>
      </c>
      <c r="O21" s="61" t="s">
        <v>2085</v>
      </c>
      <c r="P21" s="63">
        <v>4666</v>
      </c>
      <c r="Q21" s="61">
        <v>4526.02</v>
      </c>
      <c r="R21" s="61">
        <v>139.98</v>
      </c>
      <c r="S21" s="61">
        <v>0</v>
      </c>
      <c r="T21" s="63">
        <v>139.98</v>
      </c>
    </row>
    <row r="22" spans="1:20">
      <c r="A22" s="60">
        <v>7556</v>
      </c>
      <c r="B22" s="61" t="s">
        <v>299</v>
      </c>
      <c r="C22" s="61" t="s">
        <v>299</v>
      </c>
      <c r="D22" s="61" t="s">
        <v>2329</v>
      </c>
      <c r="E22" s="61">
        <v>21000000183</v>
      </c>
      <c r="F22" s="61" t="s">
        <v>113</v>
      </c>
      <c r="G22" s="61" t="s">
        <v>2293</v>
      </c>
      <c r="H22" s="61" t="s">
        <v>2301</v>
      </c>
      <c r="I22" s="61" t="s">
        <v>2302</v>
      </c>
      <c r="J22" s="61" t="s">
        <v>328</v>
      </c>
      <c r="K22" s="61" t="s">
        <v>2328</v>
      </c>
      <c r="L22" s="61" t="s">
        <v>2304</v>
      </c>
      <c r="M22" s="61">
        <v>4</v>
      </c>
      <c r="N22" s="61">
        <v>5</v>
      </c>
      <c r="O22" s="61" t="s">
        <v>2085</v>
      </c>
      <c r="P22" s="63">
        <v>4666</v>
      </c>
      <c r="Q22" s="61">
        <v>4526.02</v>
      </c>
      <c r="R22" s="61">
        <v>139.98</v>
      </c>
      <c r="S22" s="61">
        <v>0</v>
      </c>
      <c r="T22" s="63">
        <v>139.98</v>
      </c>
    </row>
    <row r="23" spans="1:20">
      <c r="A23" s="60">
        <v>7557</v>
      </c>
      <c r="B23" s="61" t="s">
        <v>299</v>
      </c>
      <c r="C23" s="61" t="s">
        <v>299</v>
      </c>
      <c r="D23" s="61" t="s">
        <v>2330</v>
      </c>
      <c r="E23" s="61">
        <v>21000000173</v>
      </c>
      <c r="F23" s="61" t="s">
        <v>348</v>
      </c>
      <c r="G23" s="61" t="s">
        <v>2293</v>
      </c>
      <c r="H23" s="61" t="s">
        <v>2301</v>
      </c>
      <c r="I23" s="61" t="s">
        <v>2302</v>
      </c>
      <c r="J23" s="61" t="s">
        <v>313</v>
      </c>
      <c r="K23" s="61" t="s">
        <v>2319</v>
      </c>
      <c r="L23" s="61" t="s">
        <v>2304</v>
      </c>
      <c r="M23" s="61">
        <v>4</v>
      </c>
      <c r="N23" s="61">
        <v>6</v>
      </c>
      <c r="O23" s="61" t="s">
        <v>2085</v>
      </c>
      <c r="P23" s="63">
        <v>3786.41</v>
      </c>
      <c r="Q23" s="61">
        <v>3672.82</v>
      </c>
      <c r="R23" s="61">
        <v>113.59</v>
      </c>
      <c r="S23" s="61">
        <v>0</v>
      </c>
      <c r="T23" s="63">
        <v>113.59</v>
      </c>
    </row>
    <row r="24" spans="1:20">
      <c r="A24" s="60">
        <v>7558</v>
      </c>
      <c r="B24" s="61" t="s">
        <v>299</v>
      </c>
      <c r="C24" s="61" t="s">
        <v>299</v>
      </c>
      <c r="D24" s="61" t="s">
        <v>2331</v>
      </c>
      <c r="E24" s="61">
        <v>21000000167</v>
      </c>
      <c r="F24" s="61" t="s">
        <v>312</v>
      </c>
      <c r="G24" s="61" t="s">
        <v>2293</v>
      </c>
      <c r="H24" s="61" t="s">
        <v>2301</v>
      </c>
      <c r="I24" s="61" t="s">
        <v>2302</v>
      </c>
      <c r="J24" s="61" t="s">
        <v>313</v>
      </c>
      <c r="K24" s="61" t="s">
        <v>2303</v>
      </c>
      <c r="L24" s="61" t="s">
        <v>2304</v>
      </c>
      <c r="M24" s="61">
        <v>4</v>
      </c>
      <c r="N24" s="61">
        <v>6</v>
      </c>
      <c r="O24" s="61" t="s">
        <v>2085</v>
      </c>
      <c r="P24" s="63">
        <v>5637.28</v>
      </c>
      <c r="Q24" s="61">
        <v>5468.16</v>
      </c>
      <c r="R24" s="61">
        <v>169.12</v>
      </c>
      <c r="S24" s="61">
        <v>0</v>
      </c>
      <c r="T24" s="63">
        <v>169.12</v>
      </c>
    </row>
    <row r="25" spans="1:20">
      <c r="A25" s="60">
        <v>7559</v>
      </c>
      <c r="B25" s="61" t="s">
        <v>299</v>
      </c>
      <c r="C25" s="61" t="s">
        <v>299</v>
      </c>
      <c r="D25" s="61" t="s">
        <v>2332</v>
      </c>
      <c r="E25" s="61">
        <v>21000000082</v>
      </c>
      <c r="F25" s="61" t="s">
        <v>97</v>
      </c>
      <c r="G25" s="61" t="s">
        <v>2293</v>
      </c>
      <c r="H25" s="61" t="s">
        <v>2301</v>
      </c>
      <c r="I25" s="61" t="s">
        <v>2302</v>
      </c>
      <c r="J25" s="61" t="s">
        <v>352</v>
      </c>
      <c r="K25" s="61" t="s">
        <v>2333</v>
      </c>
      <c r="L25" s="61" t="s">
        <v>2304</v>
      </c>
      <c r="M25" s="61">
        <v>4</v>
      </c>
      <c r="N25" s="61">
        <v>10</v>
      </c>
      <c r="O25" s="61" t="s">
        <v>2085</v>
      </c>
      <c r="P25" s="63">
        <v>2580</v>
      </c>
      <c r="Q25" s="61">
        <v>2502.6</v>
      </c>
      <c r="R25" s="61">
        <v>77.4</v>
      </c>
      <c r="S25" s="61">
        <v>0</v>
      </c>
      <c r="T25" s="63">
        <v>77.4</v>
      </c>
    </row>
    <row r="26" spans="1:20">
      <c r="A26" s="60">
        <v>7560</v>
      </c>
      <c r="B26" s="61" t="s">
        <v>299</v>
      </c>
      <c r="C26" s="61" t="s">
        <v>299</v>
      </c>
      <c r="D26" s="61" t="s">
        <v>2334</v>
      </c>
      <c r="E26" s="61">
        <v>21000000075</v>
      </c>
      <c r="F26" s="61" t="s">
        <v>354</v>
      </c>
      <c r="G26" s="61" t="s">
        <v>2293</v>
      </c>
      <c r="H26" s="61" t="s">
        <v>2301</v>
      </c>
      <c r="I26" s="61" t="s">
        <v>2302</v>
      </c>
      <c r="J26" s="61"/>
      <c r="K26" s="61" t="s">
        <v>2335</v>
      </c>
      <c r="L26" s="61" t="s">
        <v>2304</v>
      </c>
      <c r="M26" s="61">
        <v>4</v>
      </c>
      <c r="N26" s="61">
        <v>11</v>
      </c>
      <c r="O26" s="61" t="s">
        <v>2085</v>
      </c>
      <c r="P26" s="63">
        <v>8252.42</v>
      </c>
      <c r="Q26" s="61">
        <v>8004.85</v>
      </c>
      <c r="R26" s="61">
        <v>247.57</v>
      </c>
      <c r="S26" s="61">
        <v>0</v>
      </c>
      <c r="T26" s="63">
        <v>247.57</v>
      </c>
    </row>
    <row r="27" spans="1:20">
      <c r="A27" s="60">
        <v>7561</v>
      </c>
      <c r="B27" s="61" t="s">
        <v>299</v>
      </c>
      <c r="C27" s="61" t="s">
        <v>299</v>
      </c>
      <c r="D27" s="61" t="s">
        <v>2336</v>
      </c>
      <c r="E27" s="61">
        <v>21000000055</v>
      </c>
      <c r="F27" s="61" t="s">
        <v>312</v>
      </c>
      <c r="G27" s="61" t="s">
        <v>2293</v>
      </c>
      <c r="H27" s="61" t="s">
        <v>2301</v>
      </c>
      <c r="I27" s="61" t="s">
        <v>2302</v>
      </c>
      <c r="J27" s="61" t="s">
        <v>356</v>
      </c>
      <c r="K27" s="61" t="s">
        <v>2308</v>
      </c>
      <c r="L27" s="61" t="s">
        <v>2304</v>
      </c>
      <c r="M27" s="61">
        <v>4</v>
      </c>
      <c r="N27" s="61">
        <v>12</v>
      </c>
      <c r="O27" s="61" t="s">
        <v>2085</v>
      </c>
      <c r="P27" s="63">
        <v>7850</v>
      </c>
      <c r="Q27" s="61">
        <v>7614.5</v>
      </c>
      <c r="R27" s="61">
        <v>235.5</v>
      </c>
      <c r="S27" s="61">
        <v>0</v>
      </c>
      <c r="T27" s="63">
        <v>235.5</v>
      </c>
    </row>
    <row r="28" spans="1:20">
      <c r="A28" s="60">
        <v>7562</v>
      </c>
      <c r="B28" s="61" t="s">
        <v>299</v>
      </c>
      <c r="C28" s="61" t="s">
        <v>299</v>
      </c>
      <c r="D28" s="61" t="s">
        <v>2337</v>
      </c>
      <c r="E28" s="61">
        <v>21000000168</v>
      </c>
      <c r="F28" s="61" t="s">
        <v>312</v>
      </c>
      <c r="G28" s="61" t="s">
        <v>2293</v>
      </c>
      <c r="H28" s="61" t="s">
        <v>2301</v>
      </c>
      <c r="I28" s="61" t="s">
        <v>2302</v>
      </c>
      <c r="J28" s="61" t="s">
        <v>313</v>
      </c>
      <c r="K28" s="61" t="s">
        <v>2303</v>
      </c>
      <c r="L28" s="61" t="s">
        <v>2338</v>
      </c>
      <c r="M28" s="61">
        <v>4</v>
      </c>
      <c r="N28" s="61">
        <v>6</v>
      </c>
      <c r="O28" s="61" t="s">
        <v>2085</v>
      </c>
      <c r="P28" s="63">
        <v>4757.28</v>
      </c>
      <c r="Q28" s="61">
        <v>4614.56</v>
      </c>
      <c r="R28" s="61">
        <v>142.72</v>
      </c>
      <c r="S28" s="61">
        <v>0</v>
      </c>
      <c r="T28" s="63">
        <v>142.72</v>
      </c>
    </row>
    <row r="29" spans="1:20">
      <c r="A29" s="60">
        <v>7563</v>
      </c>
      <c r="B29" s="61" t="s">
        <v>299</v>
      </c>
      <c r="C29" s="61" t="s">
        <v>299</v>
      </c>
      <c r="D29" s="61" t="s">
        <v>2339</v>
      </c>
      <c r="E29" s="61">
        <v>21000000170</v>
      </c>
      <c r="F29" s="61" t="s">
        <v>168</v>
      </c>
      <c r="G29" s="61" t="s">
        <v>2293</v>
      </c>
      <c r="H29" s="61" t="s">
        <v>2301</v>
      </c>
      <c r="I29" s="61" t="s">
        <v>2302</v>
      </c>
      <c r="J29" s="61" t="s">
        <v>362</v>
      </c>
      <c r="K29" s="61" t="s">
        <v>2303</v>
      </c>
      <c r="L29" s="61" t="s">
        <v>2338</v>
      </c>
      <c r="M29" s="61">
        <v>4</v>
      </c>
      <c r="N29" s="61">
        <v>6</v>
      </c>
      <c r="O29" s="61" t="s">
        <v>2085</v>
      </c>
      <c r="P29" s="63">
        <v>4660.19</v>
      </c>
      <c r="Q29" s="61">
        <v>4520.38</v>
      </c>
      <c r="R29" s="61">
        <v>139.81</v>
      </c>
      <c r="S29" s="61">
        <v>0</v>
      </c>
      <c r="T29" s="63">
        <v>139.81</v>
      </c>
    </row>
    <row r="30" spans="1:20">
      <c r="A30" s="60">
        <v>7564</v>
      </c>
      <c r="B30" s="61" t="s">
        <v>299</v>
      </c>
      <c r="C30" s="61" t="s">
        <v>299</v>
      </c>
      <c r="D30" s="61" t="s">
        <v>2340</v>
      </c>
      <c r="E30" s="61">
        <v>21000000201</v>
      </c>
      <c r="F30" s="61" t="s">
        <v>113</v>
      </c>
      <c r="G30" s="61" t="s">
        <v>2293</v>
      </c>
      <c r="H30" s="61" t="s">
        <v>2301</v>
      </c>
      <c r="I30" s="61" t="s">
        <v>2302</v>
      </c>
      <c r="J30" s="61" t="s">
        <v>364</v>
      </c>
      <c r="K30" s="61" t="s">
        <v>2313</v>
      </c>
      <c r="L30" s="61" t="s">
        <v>2338</v>
      </c>
      <c r="M30" s="61">
        <v>4</v>
      </c>
      <c r="N30" s="61">
        <v>5</v>
      </c>
      <c r="O30" s="61" t="s">
        <v>2085</v>
      </c>
      <c r="P30" s="63">
        <v>7397</v>
      </c>
      <c r="Q30" s="61">
        <v>7175.09</v>
      </c>
      <c r="R30" s="61">
        <v>221.91</v>
      </c>
      <c r="S30" s="61">
        <v>0</v>
      </c>
      <c r="T30" s="63">
        <v>221.91</v>
      </c>
    </row>
    <row r="31" spans="1:20">
      <c r="A31" s="60">
        <v>7565</v>
      </c>
      <c r="B31" s="61" t="s">
        <v>299</v>
      </c>
      <c r="C31" s="61" t="s">
        <v>299</v>
      </c>
      <c r="D31" s="61" t="s">
        <v>2341</v>
      </c>
      <c r="E31" s="61">
        <v>21000000152</v>
      </c>
      <c r="F31" s="61" t="s">
        <v>366</v>
      </c>
      <c r="G31" s="61" t="s">
        <v>2293</v>
      </c>
      <c r="H31" s="61" t="s">
        <v>2301</v>
      </c>
      <c r="I31" s="61" t="s">
        <v>2295</v>
      </c>
      <c r="J31" s="61" t="s">
        <v>367</v>
      </c>
      <c r="K31" s="61" t="s">
        <v>2342</v>
      </c>
      <c r="L31" s="61" t="s">
        <v>2304</v>
      </c>
      <c r="M31" s="61">
        <v>5</v>
      </c>
      <c r="N31" s="61">
        <v>7</v>
      </c>
      <c r="O31" s="61" t="s">
        <v>2085</v>
      </c>
      <c r="P31" s="63">
        <v>2400</v>
      </c>
      <c r="Q31" s="61">
        <v>2328</v>
      </c>
      <c r="R31" s="61">
        <v>72</v>
      </c>
      <c r="S31" s="61">
        <v>0</v>
      </c>
      <c r="T31" s="63">
        <v>72</v>
      </c>
    </row>
    <row r="32" spans="1:20">
      <c r="A32" s="60">
        <v>7566</v>
      </c>
      <c r="B32" s="61" t="s">
        <v>299</v>
      </c>
      <c r="C32" s="61" t="s">
        <v>299</v>
      </c>
      <c r="D32" s="61" t="s">
        <v>2343</v>
      </c>
      <c r="E32" s="61">
        <v>21000000149</v>
      </c>
      <c r="F32" s="61" t="s">
        <v>366</v>
      </c>
      <c r="G32" s="61" t="s">
        <v>2293</v>
      </c>
      <c r="H32" s="61" t="s">
        <v>2301</v>
      </c>
      <c r="I32" s="61" t="s">
        <v>2295</v>
      </c>
      <c r="J32" s="61" t="s">
        <v>367</v>
      </c>
      <c r="K32" s="61" t="s">
        <v>2342</v>
      </c>
      <c r="L32" s="61" t="s">
        <v>2304</v>
      </c>
      <c r="M32" s="61">
        <v>5</v>
      </c>
      <c r="N32" s="61">
        <v>7</v>
      </c>
      <c r="O32" s="61" t="s">
        <v>2085</v>
      </c>
      <c r="P32" s="63">
        <v>2400</v>
      </c>
      <c r="Q32" s="61">
        <v>2328</v>
      </c>
      <c r="R32" s="61">
        <v>72</v>
      </c>
      <c r="S32" s="61">
        <v>0</v>
      </c>
      <c r="T32" s="63">
        <v>72</v>
      </c>
    </row>
    <row r="33" spans="1:20">
      <c r="A33" s="60">
        <v>7567</v>
      </c>
      <c r="B33" s="61" t="s">
        <v>299</v>
      </c>
      <c r="C33" s="61" t="s">
        <v>299</v>
      </c>
      <c r="D33" s="61" t="s">
        <v>2344</v>
      </c>
      <c r="E33" s="61">
        <v>21000000153</v>
      </c>
      <c r="F33" s="61" t="s">
        <v>366</v>
      </c>
      <c r="G33" s="61" t="s">
        <v>2293</v>
      </c>
      <c r="H33" s="61" t="s">
        <v>2301</v>
      </c>
      <c r="I33" s="61" t="s">
        <v>2295</v>
      </c>
      <c r="J33" s="61" t="s">
        <v>371</v>
      </c>
      <c r="K33" s="61" t="s">
        <v>2342</v>
      </c>
      <c r="L33" s="61" t="s">
        <v>2304</v>
      </c>
      <c r="M33" s="61">
        <v>5</v>
      </c>
      <c r="N33" s="61">
        <v>7</v>
      </c>
      <c r="O33" s="61" t="s">
        <v>2085</v>
      </c>
      <c r="P33" s="63">
        <v>4600</v>
      </c>
      <c r="Q33" s="61">
        <v>4462</v>
      </c>
      <c r="R33" s="61">
        <v>138</v>
      </c>
      <c r="S33" s="61">
        <v>0</v>
      </c>
      <c r="T33" s="63">
        <v>138</v>
      </c>
    </row>
    <row r="34" spans="1:20">
      <c r="A34" s="60">
        <v>7568</v>
      </c>
      <c r="B34" s="61" t="s">
        <v>299</v>
      </c>
      <c r="C34" s="61" t="s">
        <v>299</v>
      </c>
      <c r="D34" s="61" t="s">
        <v>2345</v>
      </c>
      <c r="E34" s="61">
        <v>21000000347</v>
      </c>
      <c r="F34" s="61" t="s">
        <v>366</v>
      </c>
      <c r="G34" s="61" t="s">
        <v>2293</v>
      </c>
      <c r="H34" s="61" t="s">
        <v>2301</v>
      </c>
      <c r="I34" s="61" t="s">
        <v>2295</v>
      </c>
      <c r="J34" s="61" t="s">
        <v>373</v>
      </c>
      <c r="K34" s="61" t="s">
        <v>2346</v>
      </c>
      <c r="L34" s="61" t="s">
        <v>2304</v>
      </c>
      <c r="M34" s="61">
        <v>5</v>
      </c>
      <c r="N34" s="61">
        <v>14</v>
      </c>
      <c r="O34" s="61" t="s">
        <v>2085</v>
      </c>
      <c r="P34" s="63">
        <v>1711</v>
      </c>
      <c r="Q34" s="61">
        <v>1659.67</v>
      </c>
      <c r="R34" s="61">
        <v>51.33</v>
      </c>
      <c r="S34" s="61">
        <v>0</v>
      </c>
      <c r="T34" s="63">
        <v>51.33</v>
      </c>
    </row>
    <row r="35" spans="1:20">
      <c r="A35" s="60">
        <v>7569</v>
      </c>
      <c r="B35" s="61" t="s">
        <v>299</v>
      </c>
      <c r="C35" s="61" t="s">
        <v>299</v>
      </c>
      <c r="D35" s="61" t="s">
        <v>2347</v>
      </c>
      <c r="E35" s="61">
        <v>21000000348</v>
      </c>
      <c r="F35" s="61" t="s">
        <v>366</v>
      </c>
      <c r="G35" s="61" t="s">
        <v>2293</v>
      </c>
      <c r="H35" s="61" t="s">
        <v>2301</v>
      </c>
      <c r="I35" s="61" t="s">
        <v>2295</v>
      </c>
      <c r="J35" s="61" t="s">
        <v>373</v>
      </c>
      <c r="K35" s="61" t="s">
        <v>2346</v>
      </c>
      <c r="L35" s="61" t="s">
        <v>2304</v>
      </c>
      <c r="M35" s="61">
        <v>5</v>
      </c>
      <c r="N35" s="61">
        <v>14</v>
      </c>
      <c r="O35" s="61" t="s">
        <v>2085</v>
      </c>
      <c r="P35" s="63">
        <v>1711</v>
      </c>
      <c r="Q35" s="61">
        <v>1659.67</v>
      </c>
      <c r="R35" s="61">
        <v>51.33</v>
      </c>
      <c r="S35" s="61">
        <v>0</v>
      </c>
      <c r="T35" s="63">
        <v>51.33</v>
      </c>
    </row>
    <row r="36" spans="1:20">
      <c r="A36" s="60">
        <v>7570</v>
      </c>
      <c r="B36" s="61" t="s">
        <v>299</v>
      </c>
      <c r="C36" s="61" t="s">
        <v>299</v>
      </c>
      <c r="D36" s="61" t="s">
        <v>2348</v>
      </c>
      <c r="E36" s="61">
        <v>21000000381</v>
      </c>
      <c r="F36" s="61" t="s">
        <v>366</v>
      </c>
      <c r="G36" s="61" t="s">
        <v>2293</v>
      </c>
      <c r="H36" s="61" t="s">
        <v>2301</v>
      </c>
      <c r="I36" s="61" t="s">
        <v>2295</v>
      </c>
      <c r="J36" s="61"/>
      <c r="K36" s="61" t="s">
        <v>2349</v>
      </c>
      <c r="L36" s="61" t="s">
        <v>2304</v>
      </c>
      <c r="M36" s="61">
        <v>5</v>
      </c>
      <c r="N36" s="61">
        <v>10</v>
      </c>
      <c r="O36" s="61" t="s">
        <v>2085</v>
      </c>
      <c r="P36" s="63">
        <v>5748.25</v>
      </c>
      <c r="Q36" s="61">
        <v>5575.8</v>
      </c>
      <c r="R36" s="61">
        <v>172.45</v>
      </c>
      <c r="S36" s="61">
        <v>0</v>
      </c>
      <c r="T36" s="63">
        <v>172.45</v>
      </c>
    </row>
    <row r="37" spans="1:20">
      <c r="A37" s="60">
        <v>7571</v>
      </c>
      <c r="B37" s="61" t="s">
        <v>299</v>
      </c>
      <c r="C37" s="61" t="s">
        <v>299</v>
      </c>
      <c r="D37" s="61" t="s">
        <v>2350</v>
      </c>
      <c r="E37" s="61">
        <v>21000000373</v>
      </c>
      <c r="F37" s="61" t="s">
        <v>366</v>
      </c>
      <c r="G37" s="61" t="s">
        <v>2293</v>
      </c>
      <c r="H37" s="61" t="s">
        <v>2301</v>
      </c>
      <c r="I37" s="61" t="s">
        <v>2295</v>
      </c>
      <c r="J37" s="61" t="s">
        <v>373</v>
      </c>
      <c r="K37" s="61" t="s">
        <v>2346</v>
      </c>
      <c r="L37" s="61" t="s">
        <v>2304</v>
      </c>
      <c r="M37" s="61">
        <v>5</v>
      </c>
      <c r="N37" s="61">
        <v>14</v>
      </c>
      <c r="O37" s="61" t="s">
        <v>2085</v>
      </c>
      <c r="P37" s="63">
        <v>1711</v>
      </c>
      <c r="Q37" s="61">
        <v>1659.67</v>
      </c>
      <c r="R37" s="61">
        <v>51.33</v>
      </c>
      <c r="S37" s="61">
        <v>0</v>
      </c>
      <c r="T37" s="63">
        <v>51.33</v>
      </c>
    </row>
    <row r="38" spans="1:20">
      <c r="A38" s="60">
        <v>7572</v>
      </c>
      <c r="B38" s="61" t="s">
        <v>299</v>
      </c>
      <c r="C38" s="61" t="s">
        <v>299</v>
      </c>
      <c r="D38" s="61" t="s">
        <v>2351</v>
      </c>
      <c r="E38" s="61">
        <v>21000000371</v>
      </c>
      <c r="F38" s="61" t="s">
        <v>366</v>
      </c>
      <c r="G38" s="61" t="s">
        <v>2293</v>
      </c>
      <c r="H38" s="61" t="s">
        <v>2301</v>
      </c>
      <c r="I38" s="61" t="s">
        <v>2295</v>
      </c>
      <c r="J38" s="61" t="s">
        <v>373</v>
      </c>
      <c r="K38" s="61" t="s">
        <v>2346</v>
      </c>
      <c r="L38" s="61" t="s">
        <v>2304</v>
      </c>
      <c r="M38" s="61">
        <v>5</v>
      </c>
      <c r="N38" s="61">
        <v>14</v>
      </c>
      <c r="O38" s="61" t="s">
        <v>2085</v>
      </c>
      <c r="P38" s="63">
        <v>1711</v>
      </c>
      <c r="Q38" s="61">
        <v>1659.67</v>
      </c>
      <c r="R38" s="61">
        <v>51.33</v>
      </c>
      <c r="S38" s="61">
        <v>0</v>
      </c>
      <c r="T38" s="63">
        <v>51.33</v>
      </c>
    </row>
    <row r="39" spans="1:20">
      <c r="A39" s="60">
        <v>7573</v>
      </c>
      <c r="B39" s="61" t="s">
        <v>299</v>
      </c>
      <c r="C39" s="61" t="s">
        <v>299</v>
      </c>
      <c r="D39" s="61" t="s">
        <v>2352</v>
      </c>
      <c r="E39" s="61">
        <v>21000000118</v>
      </c>
      <c r="F39" s="61" t="s">
        <v>381</v>
      </c>
      <c r="G39" s="61" t="s">
        <v>2293</v>
      </c>
      <c r="H39" s="61" t="s">
        <v>2301</v>
      </c>
      <c r="I39" s="61" t="s">
        <v>2295</v>
      </c>
      <c r="J39" s="61"/>
      <c r="K39" s="61" t="s">
        <v>2353</v>
      </c>
      <c r="L39" s="61" t="s">
        <v>2304</v>
      </c>
      <c r="M39" s="61">
        <v>5</v>
      </c>
      <c r="N39" s="61">
        <v>8</v>
      </c>
      <c r="O39" s="61" t="s">
        <v>2085</v>
      </c>
      <c r="P39" s="63">
        <v>4197</v>
      </c>
      <c r="Q39" s="61">
        <v>4071.09</v>
      </c>
      <c r="R39" s="61">
        <v>125.91</v>
      </c>
      <c r="S39" s="61">
        <v>0</v>
      </c>
      <c r="T39" s="63">
        <v>125.91</v>
      </c>
    </row>
  </sheetData>
  <autoFilter xmlns:etc="http://www.wps.cn/officeDocument/2017/etCustomData" ref="A3:T39" etc:filterBottomFollowUsedRange="0">
    <extLst/>
  </autoFilter>
  <mergeCells count="2">
    <mergeCell ref="A1:T1"/>
    <mergeCell ref="S2:T2"/>
  </mergeCells>
  <conditionalFormatting sqref="D4:D39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备案表</vt:lpstr>
      <vt:lpstr>按处室审批汇总表</vt:lpstr>
      <vt:lpstr>按资产类别审批汇总表</vt:lpstr>
      <vt:lpstr>5.2.1资产报废计划申请表</vt:lpstr>
      <vt:lpstr>中介结果明细表</vt:lpstr>
      <vt:lpstr>Sheet3</vt:lpstr>
      <vt:lpstr>Sheet1</vt:lpstr>
      <vt:lpstr>Sheet2</vt:lpstr>
      <vt:lpstr>甲方提供</vt:lpstr>
      <vt:lpstr>第一批明细-整理</vt:lpstr>
      <vt:lpstr>第一批明细-原始</vt:lpstr>
      <vt:lpstr>批复明细375项</vt:lpstr>
      <vt:lpstr>第三批184项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施文兴</cp:lastModifiedBy>
  <cp:revision>0</cp:revision>
  <dcterms:created xsi:type="dcterms:W3CDTF">2006-09-16T00:00:00Z</dcterms:created>
  <dcterms:modified xsi:type="dcterms:W3CDTF">2025-08-26T09:29:28Z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FBE7B9AA072A4D348E9D6F51CF576AB2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